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Entegma\Downloads\"/>
    </mc:Choice>
  </mc:AlternateContent>
  <xr:revisionPtr revIDLastSave="0" documentId="8_{6C06D27C-5053-409F-BC03-789CCB06DB09}" xr6:coauthVersionLast="46" xr6:coauthVersionMax="46" xr10:uidLastSave="{00000000-0000-0000-0000-000000000000}"/>
  <bookViews>
    <workbookView xWindow="-108" yWindow="-108" windowWidth="46296" windowHeight="25680"/>
  </bookViews>
  <sheets>
    <sheet name="Tıbbi Mam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3" i="2" l="1"/>
  <c r="C111" i="2"/>
  <c r="C106" i="2"/>
  <c r="F105" i="2"/>
  <c r="F104" i="2"/>
  <c r="F102" i="2"/>
  <c r="C101" i="2"/>
  <c r="C112" i="2"/>
  <c r="C100" i="2"/>
  <c r="F103" i="2"/>
  <c r="C108" i="2"/>
  <c r="C107" i="2" s="1"/>
  <c r="E106" i="2" s="1"/>
  <c r="C289" i="2"/>
  <c r="C287" i="2"/>
  <c r="C282" i="2"/>
  <c r="F281" i="2"/>
  <c r="F280" i="2"/>
  <c r="F278" i="2"/>
  <c r="C277" i="2"/>
  <c r="C288" i="2"/>
  <c r="C276" i="2"/>
  <c r="F279" i="2" s="1"/>
  <c r="C284" i="2" s="1"/>
  <c r="C283" i="2" s="1"/>
  <c r="C267" i="2"/>
  <c r="C265" i="2"/>
  <c r="C260" i="2"/>
  <c r="F259" i="2"/>
  <c r="E260" i="2" s="1"/>
  <c r="F258" i="2"/>
  <c r="F256" i="2"/>
  <c r="C255" i="2"/>
  <c r="C266" i="2"/>
  <c r="C254" i="2"/>
  <c r="F257" i="2"/>
  <c r="C262" i="2"/>
  <c r="C261" i="2" s="1"/>
  <c r="C245" i="2"/>
  <c r="C243" i="2"/>
  <c r="C238" i="2"/>
  <c r="F237" i="2"/>
  <c r="F236" i="2"/>
  <c r="F234" i="2"/>
  <c r="C233" i="2"/>
  <c r="C244" i="2"/>
  <c r="C232" i="2"/>
  <c r="F235" i="2" s="1"/>
  <c r="C240" i="2" s="1"/>
  <c r="C239" i="2" s="1"/>
  <c r="E238" i="2" s="1"/>
  <c r="C223" i="2"/>
  <c r="C221" i="2"/>
  <c r="C216" i="2"/>
  <c r="F215" i="2"/>
  <c r="F214" i="2"/>
  <c r="F212" i="2"/>
  <c r="C218" i="2"/>
  <c r="C217" i="2" s="1"/>
  <c r="E216" i="2" s="1"/>
  <c r="C211" i="2"/>
  <c r="C222" i="2"/>
  <c r="C210" i="2"/>
  <c r="F213" i="2"/>
  <c r="C311" i="2"/>
  <c r="C309" i="2"/>
  <c r="C304" i="2"/>
  <c r="F303" i="2"/>
  <c r="F302" i="2"/>
  <c r="F300" i="2"/>
  <c r="C306" i="2"/>
  <c r="C305" i="2" s="1"/>
  <c r="C299" i="2"/>
  <c r="C310" i="2" s="1"/>
  <c r="C298" i="2"/>
  <c r="F301" i="2"/>
  <c r="C201" i="2"/>
  <c r="C199" i="2"/>
  <c r="C194" i="2"/>
  <c r="F193" i="2"/>
  <c r="F192" i="2"/>
  <c r="F190" i="2"/>
  <c r="C189" i="2"/>
  <c r="C200" i="2"/>
  <c r="C188" i="2"/>
  <c r="F191" i="2"/>
  <c r="C196" i="2"/>
  <c r="C195" i="2" s="1"/>
  <c r="E194" i="2" s="1"/>
  <c r="C179" i="2"/>
  <c r="C177" i="2"/>
  <c r="C172" i="2"/>
  <c r="F171" i="2"/>
  <c r="F170" i="2"/>
  <c r="F168" i="2"/>
  <c r="C167" i="2"/>
  <c r="C178" i="2"/>
  <c r="C166" i="2"/>
  <c r="F169" i="2" s="1"/>
  <c r="C174" i="2" s="1"/>
  <c r="C173" i="2" s="1"/>
  <c r="E172" i="2" s="1"/>
  <c r="C157" i="2"/>
  <c r="C155" i="2"/>
  <c r="C150" i="2"/>
  <c r="F149" i="2"/>
  <c r="F148" i="2"/>
  <c r="F146" i="2"/>
  <c r="C145" i="2"/>
  <c r="C156" i="2"/>
  <c r="C144" i="2"/>
  <c r="F147" i="2"/>
  <c r="C152" i="2"/>
  <c r="C151" i="2" s="1"/>
  <c r="E150" i="2" s="1"/>
  <c r="C47" i="2"/>
  <c r="C45" i="2"/>
  <c r="C40" i="2"/>
  <c r="F39" i="2"/>
  <c r="F38" i="2"/>
  <c r="F36" i="2"/>
  <c r="C42" i="2"/>
  <c r="C41" i="2" s="1"/>
  <c r="E40" i="2" s="1"/>
  <c r="C35" i="2"/>
  <c r="C46" i="2"/>
  <c r="C34" i="2"/>
  <c r="F37" i="2"/>
  <c r="C25" i="2"/>
  <c r="C23" i="2"/>
  <c r="C18" i="2"/>
  <c r="F17" i="2"/>
  <c r="F16" i="2"/>
  <c r="F14" i="2"/>
  <c r="C20" i="2"/>
  <c r="C19" i="2" s="1"/>
  <c r="C13" i="2"/>
  <c r="C24" i="2"/>
  <c r="C12" i="2"/>
  <c r="F15" i="2"/>
  <c r="C56" i="2"/>
  <c r="F59" i="2"/>
  <c r="C57" i="2"/>
  <c r="C68" i="2"/>
  <c r="F58" i="2"/>
  <c r="C64" i="2"/>
  <c r="C63" i="2" s="1"/>
  <c r="E62" i="2" s="1"/>
  <c r="F60" i="2"/>
  <c r="F61" i="2"/>
  <c r="C62" i="2"/>
  <c r="C67" i="2"/>
  <c r="C69" i="2"/>
  <c r="C135" i="2"/>
  <c r="C133" i="2"/>
  <c r="C128" i="2"/>
  <c r="F127" i="2"/>
  <c r="F126" i="2"/>
  <c r="F124" i="2"/>
  <c r="C123" i="2"/>
  <c r="C134" i="2"/>
  <c r="C122" i="2"/>
  <c r="F125" i="2"/>
  <c r="C130" i="2"/>
  <c r="C129" i="2" s="1"/>
  <c r="E128" i="2" s="1"/>
  <c r="C91" i="2"/>
  <c r="C89" i="2"/>
  <c r="C84" i="2"/>
  <c r="F83" i="2"/>
  <c r="E84" i="2" s="1"/>
  <c r="F82" i="2"/>
  <c r="F80" i="2"/>
  <c r="C79" i="2"/>
  <c r="C90" i="2"/>
  <c r="C78" i="2"/>
  <c r="F81" i="2"/>
  <c r="C334" i="2"/>
  <c r="C332" i="2"/>
  <c r="C330" i="2"/>
  <c r="C333" i="2"/>
  <c r="C319" i="2"/>
  <c r="C320" i="2"/>
  <c r="C323" i="2"/>
  <c r="C324" i="2"/>
  <c r="C86" i="2"/>
  <c r="C85" i="2" s="1"/>
  <c r="E282" i="2" l="1"/>
  <c r="E18" i="2"/>
  <c r="E304" i="2"/>
</calcChain>
</file>

<file path=xl/comments1.xml><?xml version="1.0" encoding="utf-8"?>
<comments xmlns="http://schemas.openxmlformats.org/spreadsheetml/2006/main">
  <authors>
    <author>Windows User</author>
  </authors>
  <commentList>
    <comment ref="C19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tüketimin doz karşılığı doz/gün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olarak tüketim gr/gün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tüketimin doz karşılığı doz/gün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olarak tüketim gr/gün</t>
        </r>
      </text>
    </comment>
    <comment ref="C63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tüketimin doz karşılığı doz/gün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olarak tüketim gr/gün</t>
        </r>
      </text>
    </comment>
    <comment ref="C85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tüketimin doz karşılığı doz/gün</t>
        </r>
      </text>
    </comment>
    <comment ref="C86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olarak tüketim gr/gün</t>
        </r>
      </text>
    </comment>
    <comment ref="C107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tüketimin doz karşılığı doz/gün</t>
        </r>
      </text>
    </comment>
    <comment ref="C108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olarak tüketim gr/gün</t>
        </r>
      </text>
    </comment>
    <comment ref="C129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tüketimin doz karşılığı doz/gün</t>
        </r>
      </text>
    </comment>
    <comment ref="C130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olarak tüketim gr/gün</t>
        </r>
      </text>
    </comment>
    <comment ref="C151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tüketimin doz karşılığı doz/gün</t>
        </r>
      </text>
    </comment>
    <comment ref="C152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olarak tüketim gr/gün</t>
        </r>
      </text>
    </comment>
    <comment ref="C173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tüketimin doz karşılığı doz/gün</t>
        </r>
      </text>
    </comment>
    <comment ref="C174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olarak tüketim gr/gün</t>
        </r>
      </text>
    </comment>
    <comment ref="C195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tüketimin doz karşılığı doz/gün</t>
        </r>
      </text>
    </comment>
    <comment ref="C196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olarak tüketim gr/gün</t>
        </r>
      </text>
    </comment>
    <comment ref="C217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tüketimin doz karşılığı doz/gün</t>
        </r>
      </text>
    </comment>
    <comment ref="C218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olarak tüketim gr/gün</t>
        </r>
      </text>
    </comment>
    <comment ref="C239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tüketimin doz karşılığı doz/gün</t>
        </r>
      </text>
    </comment>
    <comment ref="C240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olarak tüketim gr/gün</t>
        </r>
      </text>
    </comment>
    <comment ref="C261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tüketimin doz karşılığı doz/gün</t>
        </r>
      </text>
    </comment>
    <comment ref="C262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olarak tüketim gr/gün</t>
        </r>
      </text>
    </comment>
    <comment ref="C283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tüketimin doz karşılığı doz/gün</t>
        </r>
      </text>
    </comment>
    <comment ref="C284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olarak tüketim gr/gün</t>
        </r>
      </text>
    </comment>
    <comment ref="C305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tüketimin doz karşılığı doz/gün</t>
        </r>
      </text>
    </comment>
    <comment ref="C306" authorId="0" shapeId="0">
      <text>
        <r>
          <rPr>
            <b/>
            <sz val="9"/>
            <color indexed="81"/>
            <rFont val="Tahoma"/>
            <family val="2"/>
            <charset val="162"/>
          </rPr>
          <t>minimal gramaj olarak tüketim gr/gün</t>
        </r>
      </text>
    </comment>
  </commentList>
</comments>
</file>

<file path=xl/sharedStrings.xml><?xml version="1.0" encoding="utf-8"?>
<sst xmlns="http://schemas.openxmlformats.org/spreadsheetml/2006/main" count="580" uniqueCount="87">
  <si>
    <t>İlaç Bilgileri</t>
  </si>
  <si>
    <r>
      <t> </t>
    </r>
    <r>
      <rPr>
        <b/>
        <sz val="8.5"/>
        <color indexed="8"/>
        <rFont val="Verdana"/>
        <family val="2"/>
        <charset val="162"/>
      </rPr>
      <t>İlaç Adı</t>
    </r>
  </si>
  <si>
    <r>
      <t> </t>
    </r>
    <r>
      <rPr>
        <b/>
        <sz val="8.5"/>
        <color indexed="8"/>
        <rFont val="Verdana"/>
        <family val="2"/>
        <charset val="162"/>
      </rPr>
      <t>Ambalaj Miktarı</t>
    </r>
  </si>
  <si>
    <r>
      <t> </t>
    </r>
    <r>
      <rPr>
        <b/>
        <sz val="8.5"/>
        <color indexed="8"/>
        <rFont val="Verdana"/>
        <family val="2"/>
        <charset val="162"/>
      </rPr>
      <t>Tek Doz Miktarı</t>
    </r>
  </si>
  <si>
    <t>400.0 Gram</t>
  </si>
  <si>
    <t>4.6 Gram</t>
  </si>
  <si>
    <t>1.0 Adet</t>
  </si>
  <si>
    <t>30.0 Adet</t>
  </si>
  <si>
    <t>5.0 Gram</t>
  </si>
  <si>
    <t>20.0 Adet</t>
  </si>
  <si>
    <t>5.0 Adet</t>
  </si>
  <si>
    <t>6.0 Adet</t>
  </si>
  <si>
    <t>KCAL</t>
  </si>
  <si>
    <t>Tek Doz KALORİSİ</t>
  </si>
  <si>
    <t>Ambalaj Total kalorisi</t>
  </si>
  <si>
    <t>Günlük kullanılan enerji miktarı</t>
  </si>
  <si>
    <t>x</t>
  </si>
  <si>
    <t>&lt;-- Bu bölüme mamanın isminin yanında yer alan parantez içindeki toplam kalori miktarı yazınız</t>
  </si>
  <si>
    <t>&lt;-- Bu bölüme ambalaj miktarını sayısal olarak giriniz</t>
  </si>
  <si>
    <t>&lt;-- Bu bölüme tek doz miktarını sayısal olarak giriniz</t>
  </si>
  <si>
    <t>&lt;-- Bu bölüme mamanın günde kaç defa kaç dozda kullanılacağını yazınız</t>
  </si>
  <si>
    <t>&lt;-- Bu bölüm otomatik hesaplanacaktır.</t>
  </si>
  <si>
    <t>Ambalaj Miktarı</t>
  </si>
  <si>
    <t>Tek Doz Miktarı</t>
  </si>
  <si>
    <t>Reçete günlük periyodu x dozu</t>
  </si>
  <si>
    <t>&lt;-- Bu bölüm otomatik hesaplanacaktır. Çıkan sonucun raporda belirtilen günlük kalori ihtiyacını geçmemesine dikkat ediniz</t>
  </si>
  <si>
    <t>Tek Doz Miktarı (TDM)</t>
  </si>
  <si>
    <t>30 günlük kutu Adedi</t>
  </si>
  <si>
    <t>225.0 Gram</t>
  </si>
  <si>
    <t>2.5 Gram</t>
  </si>
  <si>
    <t>FORTICARE PORTAKAL-LIMON &amp; SEFTALI-ZENCEFIL 125MLX6 (1.200KCAL)</t>
  </si>
  <si>
    <t>FANTOMALT 400 GR. (1.520 KCAL)</t>
  </si>
  <si>
    <t>RESOURCE GLUTAMIN 100G (5GRX20SASE) (400KCAL)</t>
  </si>
  <si>
    <t>ABOUND PORTAKAL AROMALI TOZ 24 GR 30 POSET (2.670KCAL)</t>
  </si>
  <si>
    <t>NEOCATE (APTAMIL NEOCATE) 400 GR (1.900KCAL)</t>
  </si>
  <si>
    <t>PREGOMIN AS 400 GR.TOZ (1.942 KCAL)</t>
  </si>
  <si>
    <t>NUTRIMEDICA GLUTAMIN 100 GR (20X5) (NUTRIMED GLUTAMIN 100 G (5GRX20SAŞE) (400 KCAL)</t>
  </si>
  <si>
    <t>ALITRAQ SOL. (1.812KCAL)</t>
  </si>
  <si>
    <t>Günlük kalori ihtiyacı</t>
  </si>
  <si>
    <t>Ambalaj Total Ağırlığı</t>
  </si>
  <si>
    <t>Gr</t>
  </si>
  <si>
    <t>Günlük mama kullanım ağırlığı</t>
  </si>
  <si>
    <t>BEBELAC PEPTI JUNIOR 450GR.TOZ (2.318 KCAL)</t>
  </si>
  <si>
    <t>GR/GÜN</t>
  </si>
  <si>
    <t>KUTU/AY</t>
  </si>
  <si>
    <t>KCAL/paket</t>
  </si>
  <si>
    <t>gr/Adet</t>
  </si>
  <si>
    <t>gr/doz</t>
  </si>
  <si>
    <t>KCAL/gün</t>
  </si>
  <si>
    <t>ADET/30gün</t>
  </si>
  <si>
    <t>Günlük kullanılan ürün Gramajı</t>
  </si>
  <si>
    <t>Gr/gün</t>
  </si>
  <si>
    <t>BEBELAC LF 400 GR. TOZ(2.040 KCAL)</t>
  </si>
  <si>
    <t>&lt;-- Bu bölüme MEDULA da mamanın isminin yanında yer alan parantez içindeki toplam kalori miktarı yazınız</t>
  </si>
  <si>
    <t>&lt;-- Bu bölüme raporda belirtilen hastanın günlük kalori ihtiyacını yazın</t>
  </si>
  <si>
    <t>&lt;-- Bu bölüme raporda belirtilen hastanın günlük kaç gr mama kullanacağını yazın</t>
  </si>
  <si>
    <t>&lt;-- Bu bölüme mamanın ambalajının kaç gr olduğunu yazınız</t>
  </si>
  <si>
    <t>KUTU/gün</t>
  </si>
  <si>
    <t>KCAL/gr</t>
  </si>
  <si>
    <t>gr/gün</t>
  </si>
  <si>
    <t>Adet/ay</t>
  </si>
  <si>
    <t>Rapordaki Günlük Tüketinlen Gramajı Giriniz:</t>
  </si>
  <si>
    <t>Rapordaki Günlük Kkalori İhtiyacını Giriniz:</t>
  </si>
  <si>
    <t>Raporda Aylık Tüketilen Kutu Sayısını Giriniz:</t>
  </si>
  <si>
    <t>Reçetede Yazılı Olan Günlük Periyot ve Dozu Giriniz :</t>
  </si>
  <si>
    <t>KCAL/doz</t>
  </si>
  <si>
    <t>Birim Enerji</t>
  </si>
  <si>
    <t>Tek Doz Kalorisi</t>
  </si>
  <si>
    <t>Sisteme GİRMEMİZ GEREKEN REÇETE PERİYOT VE DOZU:</t>
  </si>
  <si>
    <t>Günlük mama kullanım ağırlığına göre 1 günlük kutu Adedi</t>
  </si>
  <si>
    <t>Günlük mama kullanım ağırlığına göre 30 günlük kutu Adedi</t>
  </si>
  <si>
    <t>Günlük kalori ihtiyacına göre Günlük mama tüketimi (GR)</t>
  </si>
  <si>
    <t xml:space="preserve">Günlük kalori ihtiyacına göre 30 günlük kutu Adedi </t>
  </si>
  <si>
    <t>minimal gramaj tüketimin doz karşılığı doz/gün</t>
  </si>
  <si>
    <t>minimal gramaj olarak tüketim gr/gün</t>
  </si>
  <si>
    <t>4.3 Gram</t>
  </si>
  <si>
    <t>Gram</t>
  </si>
  <si>
    <t>450.0 Gram</t>
  </si>
  <si>
    <t>GALACTOMIN 19 400 GR. TOZ(2.136 KCAL)</t>
  </si>
  <si>
    <t>Adet</t>
  </si>
  <si>
    <t>SIMILAC ALIMENTUM 400G TOZ(2.100KCAL)</t>
  </si>
  <si>
    <t>4.2 Gram</t>
  </si>
  <si>
    <t>PROTIFAR 225 GR. (828KCAL)</t>
  </si>
  <si>
    <t>IMPACT ORAL/CAFE TROPIK 370GR (1.515 KCAL)</t>
  </si>
  <si>
    <t>Bu Kısım Rapor Çıkaran Hekimler ve Reçete inceleyen SGK Eczacılarımız içindir :)</t>
  </si>
  <si>
    <t>ENTERAL BESLENME ÜRÜNLERİ VE TIBBI MAMALARDA GÜNLÜK KALORİ HESAPLAMASI</t>
  </si>
  <si>
    <t>07/07/2017 EczAhmetCetiner@gmail.com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</si>
</sst>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0" formatCode="#,##0.0000"/>
    <numFmt numFmtId="191" formatCode="0.0000"/>
  </numFmts>
  <fonts count="18" x14ac:knownFonts="1">
    <font>
      <sz val="11"/>
      <color theme="1"/>
      <name val="Calibri"/>
      <family val="2"/>
      <charset val="162"/>
      <scheme val="minor"/>
    </font>
    <font>
      <b/>
      <sz val="8.5"/>
      <color indexed="8"/>
      <name val="Verdana"/>
      <family val="2"/>
      <charset val="162"/>
    </font>
    <font>
      <b/>
      <sz val="8.5"/>
      <name val="Verdana"/>
      <family val="2"/>
      <charset val="162"/>
    </font>
    <font>
      <sz val="8.5"/>
      <name val="Verdana"/>
      <family val="2"/>
      <charset val="162"/>
    </font>
    <font>
      <b/>
      <sz val="9"/>
      <color indexed="81"/>
      <name val="Tahoma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8.5"/>
      <color rgb="FF0000FF"/>
      <name val="Verdana"/>
      <family val="2"/>
      <charset val="162"/>
    </font>
    <font>
      <sz val="8.5"/>
      <color rgb="FF000000"/>
      <name val="Verdana"/>
      <family val="2"/>
      <charset val="162"/>
    </font>
    <font>
      <b/>
      <sz val="8.5"/>
      <color rgb="FFFF0000"/>
      <name val="Verdana"/>
      <family val="2"/>
      <charset val="162"/>
    </font>
    <font>
      <b/>
      <sz val="11"/>
      <color theme="4" tint="-0.249977111117893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8.5"/>
      <color rgb="FF000000"/>
      <name val="Verdana"/>
      <family val="2"/>
      <charset val="162"/>
    </font>
    <font>
      <b/>
      <sz val="11"/>
      <name val="Calibri"/>
      <family val="2"/>
      <charset val="162"/>
      <scheme val="minor"/>
    </font>
    <font>
      <sz val="12"/>
      <color rgb="FFFF0000"/>
      <name val="Calibri"/>
      <family val="2"/>
      <charset val="162"/>
      <scheme val="minor"/>
    </font>
    <font>
      <b/>
      <sz val="8.5"/>
      <color theme="4" tint="-0.249977111117893"/>
      <name val="Verdana"/>
      <family val="2"/>
      <charset val="162"/>
    </font>
    <font>
      <b/>
      <sz val="8.5"/>
      <color rgb="FFFFFFFF"/>
      <name val="Verdana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D5DAE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63759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8" fillId="2" borderId="0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 applyProtection="1">
      <alignment horizontal="right" vertical="center" wrapText="1"/>
    </xf>
    <xf numFmtId="0" fontId="9" fillId="2" borderId="1" xfId="0" applyNumberFormat="1" applyFont="1" applyFill="1" applyBorder="1" applyAlignment="1">
      <alignment horizontal="right" vertical="center" wrapText="1"/>
    </xf>
    <xf numFmtId="0" fontId="9" fillId="2" borderId="0" xfId="0" applyNumberFormat="1" applyFont="1" applyFill="1" applyBorder="1" applyAlignment="1">
      <alignment horizontal="right" vertical="center" wrapText="1"/>
    </xf>
    <xf numFmtId="0" fontId="7" fillId="4" borderId="0" xfId="0" applyNumberFormat="1" applyFont="1" applyFill="1" applyBorder="1" applyAlignment="1">
      <alignment vertical="center" wrapText="1"/>
    </xf>
    <xf numFmtId="0" fontId="7" fillId="3" borderId="4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right" vertical="center" wrapText="1"/>
    </xf>
    <xf numFmtId="0" fontId="9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0" fillId="6" borderId="0" xfId="0" applyFill="1"/>
    <xf numFmtId="0" fontId="10" fillId="2" borderId="0" xfId="0" applyFont="1" applyFill="1" applyBorder="1"/>
    <xf numFmtId="0" fontId="7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right"/>
    </xf>
    <xf numFmtId="190" fontId="7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7" fillId="3" borderId="6" xfId="0" applyFont="1" applyFill="1" applyBorder="1" applyAlignment="1">
      <alignment horizontal="right" vertical="center" wrapText="1"/>
    </xf>
    <xf numFmtId="0" fontId="0" fillId="6" borderId="0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8" fillId="4" borderId="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191" fontId="9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/>
    <xf numFmtId="0" fontId="9" fillId="0" borderId="7" xfId="0" applyNumberFormat="1" applyFont="1" applyFill="1" applyBorder="1" applyAlignment="1">
      <alignment horizontal="right" vertical="center" wrapText="1"/>
    </xf>
    <xf numFmtId="0" fontId="11" fillId="2" borderId="0" xfId="0" applyFont="1" applyFill="1" applyBorder="1"/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12" fillId="0" borderId="0" xfId="0" applyFont="1" applyFill="1"/>
    <xf numFmtId="0" fontId="13" fillId="3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5" fillId="2" borderId="0" xfId="0" applyFont="1" applyFill="1"/>
    <xf numFmtId="0" fontId="5" fillId="2" borderId="0" xfId="0" applyFont="1" applyFill="1" applyBorder="1"/>
    <xf numFmtId="0" fontId="5" fillId="6" borderId="0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5" borderId="1" xfId="0" applyNumberFormat="1" applyFont="1" applyFill="1" applyBorder="1" applyAlignment="1" applyProtection="1">
      <alignment horizontal="right" vertical="center" wrapText="1"/>
      <protection locked="0"/>
    </xf>
    <xf numFmtId="191" fontId="2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Font="1" applyFill="1" applyBorder="1" applyAlignment="1">
      <alignment vertical="center"/>
    </xf>
    <xf numFmtId="0" fontId="15" fillId="2" borderId="0" xfId="0" applyFont="1" applyFill="1" applyBorder="1" applyAlignment="1"/>
    <xf numFmtId="0" fontId="7" fillId="4" borderId="0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1" fontId="16" fillId="0" borderId="8" xfId="0" applyNumberFormat="1" applyFont="1" applyFill="1" applyBorder="1" applyAlignment="1">
      <alignment horizontal="center" vertical="center" wrapText="1"/>
    </xf>
    <xf numFmtId="0" fontId="16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0" fillId="2" borderId="0" xfId="0" applyNumberFormat="1" applyFill="1" applyAlignment="1">
      <alignment horizontal="right"/>
    </xf>
    <xf numFmtId="0" fontId="7" fillId="4" borderId="0" xfId="0" applyNumberFormat="1" applyFont="1" applyFill="1" applyBorder="1" applyAlignment="1">
      <alignment horizontal="right" vertical="center" wrapText="1"/>
    </xf>
    <xf numFmtId="0" fontId="7" fillId="3" borderId="4" xfId="0" applyNumberFormat="1" applyFont="1" applyFill="1" applyBorder="1" applyAlignment="1">
      <alignment horizontal="right" vertical="center" wrapText="1"/>
    </xf>
    <xf numFmtId="0" fontId="16" fillId="5" borderId="1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1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/>
    </xf>
    <xf numFmtId="0" fontId="0" fillId="2" borderId="0" xfId="0" applyNumberFormat="1" applyFill="1" applyBorder="1" applyAlignment="1">
      <alignment horizontal="right"/>
    </xf>
    <xf numFmtId="0" fontId="0" fillId="6" borderId="0" xfId="0" applyNumberFormat="1" applyFill="1" applyBorder="1" applyAlignment="1">
      <alignment horizontal="right"/>
    </xf>
    <xf numFmtId="0" fontId="7" fillId="3" borderId="4" xfId="0" applyFont="1" applyFill="1" applyBorder="1" applyAlignment="1">
      <alignment horizontal="right" vertical="center" wrapText="1"/>
    </xf>
    <xf numFmtId="191" fontId="9" fillId="0" borderId="13" xfId="0" applyNumberFormat="1" applyFont="1" applyFill="1" applyBorder="1" applyAlignment="1">
      <alignment horizontal="center" vertical="center" wrapText="1"/>
    </xf>
    <xf numFmtId="191" fontId="9" fillId="2" borderId="0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7" fillId="5" borderId="1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0" fillId="2" borderId="17" xfId="0" applyFont="1" applyFill="1" applyBorder="1"/>
    <xf numFmtId="0" fontId="0" fillId="2" borderId="18" xfId="0" applyFill="1" applyBorder="1" applyAlignment="1">
      <alignment horizontal="right"/>
    </xf>
    <xf numFmtId="0" fontId="3" fillId="2" borderId="19" xfId="0" applyFont="1" applyFill="1" applyBorder="1" applyAlignment="1">
      <alignment horizontal="left" vertical="center" wrapText="1"/>
    </xf>
    <xf numFmtId="191" fontId="9" fillId="2" borderId="20" xfId="0" applyNumberFormat="1" applyFont="1" applyFill="1" applyBorder="1" applyAlignment="1">
      <alignment horizontal="right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7" fillId="7" borderId="2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2" borderId="9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right" vertical="center" wrapText="1"/>
    </xf>
    <xf numFmtId="0" fontId="2" fillId="0" borderId="7" xfId="0" applyNumberFormat="1" applyFont="1" applyFill="1" applyBorder="1" applyAlignment="1">
      <alignment horizontal="right" vertical="center" wrapText="1"/>
    </xf>
    <xf numFmtId="0" fontId="17" fillId="7" borderId="12" xfId="0" applyFont="1" applyFill="1" applyBorder="1" applyAlignment="1">
      <alignment horizontal="left" vertical="center" wrapText="1"/>
    </xf>
    <xf numFmtId="0" fontId="17" fillId="7" borderId="21" xfId="0" applyFont="1" applyFill="1" applyBorder="1" applyAlignment="1">
      <alignment horizontal="left" vertical="center" wrapText="1"/>
    </xf>
    <xf numFmtId="0" fontId="17" fillId="7" borderId="2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right" vertical="center" wrapText="1"/>
    </xf>
    <xf numFmtId="0" fontId="15" fillId="0" borderId="21" xfId="0" applyFont="1" applyFill="1" applyBorder="1" applyAlignment="1">
      <alignment horizontal="right"/>
    </xf>
    <xf numFmtId="0" fontId="14" fillId="8" borderId="9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2" borderId="23" xfId="0" applyFont="1" applyFill="1" applyBorder="1" applyAlignment="1">
      <alignment horizontal="right" vertical="center" wrapText="1"/>
    </xf>
    <xf numFmtId="0" fontId="9" fillId="2" borderId="20" xfId="0" applyFont="1" applyFill="1" applyBorder="1" applyAlignment="1">
      <alignment horizontal="right" vertical="center" wrapText="1"/>
    </xf>
    <xf numFmtId="0" fontId="9" fillId="2" borderId="24" xfId="0" applyFont="1" applyFill="1" applyBorder="1" applyAlignment="1">
      <alignment horizontal="right" vertical="center" wrapText="1"/>
    </xf>
    <xf numFmtId="0" fontId="7" fillId="0" borderId="15" xfId="0" applyFont="1" applyFill="1" applyBorder="1" applyAlignment="1">
      <alignment horizontal="right" vertical="center" wrapText="1"/>
    </xf>
    <xf numFmtId="0" fontId="7" fillId="0" borderId="25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437"/>
  <sheetViews>
    <sheetView tabSelected="1" zoomScaleNormal="100" workbookViewId="0">
      <selection activeCell="E17" sqref="E17"/>
    </sheetView>
  </sheetViews>
  <sheetFormatPr defaultColWidth="0" defaultRowHeight="18.75" customHeight="1" x14ac:dyDescent="0.3"/>
  <cols>
    <col min="1" max="1" width="9.109375" style="5" customWidth="1"/>
    <col min="2" max="2" width="52.109375" style="53" customWidth="1"/>
    <col min="3" max="3" width="15" style="75" customWidth="1"/>
    <col min="4" max="4" width="3.109375" style="11" customWidth="1"/>
    <col min="5" max="5" width="19" style="35" customWidth="1"/>
    <col min="6" max="6" width="6.109375" style="5" hidden="1" customWidth="1"/>
    <col min="7" max="7" width="11.6640625" style="5" customWidth="1"/>
    <col min="8" max="16384" width="0" style="5" hidden="1"/>
  </cols>
  <sheetData>
    <row r="1" spans="2:9" ht="18.75" customHeight="1" x14ac:dyDescent="0.3">
      <c r="B1" s="49"/>
    </row>
    <row r="2" spans="2:9" ht="18.75" customHeight="1" x14ac:dyDescent="0.3">
      <c r="B2" s="119" t="s">
        <v>85</v>
      </c>
      <c r="C2" s="120"/>
      <c r="D2" s="120"/>
      <c r="E2" s="121"/>
      <c r="F2" s="61"/>
      <c r="G2" s="61"/>
      <c r="H2" s="61"/>
      <c r="I2" s="61"/>
    </row>
    <row r="3" spans="2:9" ht="18.75" customHeight="1" x14ac:dyDescent="0.3">
      <c r="B3" s="118" t="s">
        <v>86</v>
      </c>
      <c r="C3" s="118"/>
      <c r="D3" s="118"/>
      <c r="E3" s="118"/>
      <c r="F3" s="62"/>
      <c r="G3" s="62"/>
      <c r="H3" s="62"/>
      <c r="I3" s="62"/>
    </row>
    <row r="4" spans="2:9" ht="18.75" customHeight="1" x14ac:dyDescent="0.3">
      <c r="B4" s="38"/>
      <c r="C4" s="16"/>
      <c r="D4" s="6"/>
      <c r="E4" s="29"/>
      <c r="F4" s="3"/>
      <c r="G4" s="3"/>
    </row>
    <row r="5" spans="2:9" ht="18.75" customHeight="1" x14ac:dyDescent="0.3">
      <c r="B5" s="108" t="s">
        <v>0</v>
      </c>
      <c r="C5" s="109"/>
      <c r="D5" s="109"/>
      <c r="E5" s="110"/>
      <c r="F5" s="3"/>
      <c r="G5" s="3"/>
    </row>
    <row r="6" spans="2:9" ht="18.75" customHeight="1" x14ac:dyDescent="0.3">
      <c r="B6" s="7" t="s">
        <v>1</v>
      </c>
      <c r="C6" s="111" t="s">
        <v>52</v>
      </c>
      <c r="D6" s="114"/>
      <c r="E6" s="115"/>
      <c r="F6" s="3"/>
      <c r="G6" s="3"/>
    </row>
    <row r="7" spans="2:9" ht="18.75" customHeight="1" x14ac:dyDescent="0.3">
      <c r="B7" s="8" t="s">
        <v>2</v>
      </c>
      <c r="C7" s="76" t="s">
        <v>4</v>
      </c>
      <c r="D7" s="71"/>
      <c r="E7" s="72"/>
      <c r="F7" s="4"/>
      <c r="G7" s="4"/>
    </row>
    <row r="8" spans="2:9" ht="18.75" customHeight="1" x14ac:dyDescent="0.3">
      <c r="B8" s="9" t="s">
        <v>3</v>
      </c>
      <c r="C8" s="77" t="s">
        <v>75</v>
      </c>
      <c r="D8" s="73"/>
      <c r="E8" s="74"/>
      <c r="F8" s="3"/>
      <c r="G8" s="3"/>
    </row>
    <row r="9" spans="2:9" ht="18.75" customHeight="1" x14ac:dyDescent="0.3">
      <c r="B9" s="1" t="s">
        <v>14</v>
      </c>
      <c r="C9" s="19">
        <v>2040</v>
      </c>
      <c r="D9" s="113" t="s">
        <v>45</v>
      </c>
      <c r="E9" s="113"/>
      <c r="F9" s="3"/>
      <c r="G9" s="3"/>
    </row>
    <row r="10" spans="2:9" ht="18.75" customHeight="1" x14ac:dyDescent="0.3">
      <c r="B10" s="1" t="s">
        <v>22</v>
      </c>
      <c r="C10" s="19">
        <v>400</v>
      </c>
      <c r="D10" s="113" t="s">
        <v>76</v>
      </c>
      <c r="E10" s="113"/>
      <c r="F10" s="3"/>
      <c r="G10" s="3"/>
    </row>
    <row r="11" spans="2:9" ht="18.75" customHeight="1" x14ac:dyDescent="0.3">
      <c r="B11" s="1" t="s">
        <v>23</v>
      </c>
      <c r="C11" s="19">
        <v>4.3</v>
      </c>
      <c r="D11" s="113" t="s">
        <v>76</v>
      </c>
      <c r="E11" s="113"/>
      <c r="F11" s="3"/>
      <c r="G11" s="3"/>
    </row>
    <row r="12" spans="2:9" ht="18.75" customHeight="1" x14ac:dyDescent="0.3">
      <c r="B12" s="1" t="s">
        <v>66</v>
      </c>
      <c r="C12" s="15">
        <f>C9/C10</f>
        <v>5.0999999999999996</v>
      </c>
      <c r="D12" s="102" t="s">
        <v>58</v>
      </c>
      <c r="E12" s="102"/>
      <c r="F12" s="3"/>
      <c r="G12" s="3"/>
    </row>
    <row r="13" spans="2:9" ht="18.75" customHeight="1" x14ac:dyDescent="0.3">
      <c r="B13" s="1" t="s">
        <v>67</v>
      </c>
      <c r="C13" s="13">
        <f>C11*(C9/C10)</f>
        <v>21.929999999999996</v>
      </c>
      <c r="D13" s="102" t="s">
        <v>65</v>
      </c>
      <c r="E13" s="102"/>
      <c r="F13" s="3"/>
      <c r="G13" s="3"/>
    </row>
    <row r="14" spans="2:9" ht="18.75" customHeight="1" x14ac:dyDescent="0.3">
      <c r="B14" s="1" t="s">
        <v>61</v>
      </c>
      <c r="C14" s="59"/>
      <c r="D14" s="106" t="s">
        <v>59</v>
      </c>
      <c r="E14" s="107"/>
      <c r="F14" s="43">
        <f>C14</f>
        <v>0</v>
      </c>
      <c r="G14" s="3"/>
    </row>
    <row r="15" spans="2:9" ht="18.75" customHeight="1" x14ac:dyDescent="0.3">
      <c r="B15" s="1" t="s">
        <v>62</v>
      </c>
      <c r="C15" s="59">
        <v>30.4</v>
      </c>
      <c r="D15" s="106" t="s">
        <v>48</v>
      </c>
      <c r="E15" s="107"/>
      <c r="F15" s="43">
        <f>C15/C12</f>
        <v>5.9607843137254903</v>
      </c>
      <c r="G15" s="3"/>
    </row>
    <row r="16" spans="2:9" ht="18.75" customHeight="1" x14ac:dyDescent="0.3">
      <c r="B16" s="1" t="s">
        <v>63</v>
      </c>
      <c r="C16" s="59"/>
      <c r="D16" s="106" t="s">
        <v>60</v>
      </c>
      <c r="E16" s="107"/>
      <c r="F16" s="43">
        <f>C16*C10/30</f>
        <v>0</v>
      </c>
      <c r="G16" s="3"/>
    </row>
    <row r="17" spans="2:11" ht="18.75" customHeight="1" thickBot="1" x14ac:dyDescent="0.35">
      <c r="B17" s="45" t="s">
        <v>64</v>
      </c>
      <c r="C17" s="78">
        <v>2</v>
      </c>
      <c r="D17" s="69" t="s">
        <v>16</v>
      </c>
      <c r="E17" s="70">
        <v>4</v>
      </c>
      <c r="F17" s="43">
        <f>E17*C17</f>
        <v>8</v>
      </c>
      <c r="G17" s="3"/>
      <c r="H17" s="41"/>
    </row>
    <row r="18" spans="2:11" ht="18.75" customHeight="1" thickBot="1" x14ac:dyDescent="0.35">
      <c r="B18" s="65" t="s">
        <v>68</v>
      </c>
      <c r="C18" s="79">
        <f>C17</f>
        <v>2</v>
      </c>
      <c r="D18" s="66" t="s">
        <v>16</v>
      </c>
      <c r="E18" s="84">
        <f>ROUNDDOWN(IF(F17&lt;C19,E17,C19/C18),4)</f>
        <v>0.69310000000000005</v>
      </c>
      <c r="F18" s="3"/>
      <c r="G18" s="3"/>
      <c r="H18" s="41"/>
    </row>
    <row r="19" spans="2:11" ht="18.75" hidden="1" customHeight="1" x14ac:dyDescent="0.3">
      <c r="B19" s="64" t="s">
        <v>73</v>
      </c>
      <c r="C19" s="80">
        <f>C20/C11</f>
        <v>1.3862289101687186</v>
      </c>
      <c r="D19" s="46"/>
      <c r="E19" s="46"/>
      <c r="F19" s="3"/>
      <c r="G19" s="3"/>
      <c r="H19" s="41"/>
    </row>
    <row r="20" spans="2:11" ht="18.75" hidden="1" customHeight="1" x14ac:dyDescent="0.3">
      <c r="B20" s="47" t="s">
        <v>74</v>
      </c>
      <c r="C20" s="42">
        <f>IF(AND(SMALL(F14:F16,1)=0,SMALL(F14:F16,2)=0),SMALL(F14:F16,3),IF(SMALL(F14:F16,1)=0,SMALL(F14:F16,2),SMALL(F14:F16,1)))</f>
        <v>5.9607843137254903</v>
      </c>
      <c r="D20" s="46"/>
      <c r="E20" s="27"/>
      <c r="H20" s="41"/>
    </row>
    <row r="21" spans="2:11" ht="18.75" customHeight="1" x14ac:dyDescent="0.3">
      <c r="B21" s="96" t="s">
        <v>84</v>
      </c>
      <c r="C21" s="97"/>
      <c r="D21" s="97"/>
      <c r="E21" s="98"/>
      <c r="F21" s="3"/>
      <c r="G21" s="3"/>
      <c r="H21" s="41"/>
    </row>
    <row r="22" spans="2:11" ht="18.75" customHeight="1" x14ac:dyDescent="0.3">
      <c r="B22" s="1" t="s">
        <v>24</v>
      </c>
      <c r="C22" s="59">
        <v>2</v>
      </c>
      <c r="D22" s="44" t="s">
        <v>16</v>
      </c>
      <c r="E22" s="60">
        <v>0.69310000000000005</v>
      </c>
      <c r="F22" s="3"/>
      <c r="G22" s="3"/>
      <c r="H22" s="99"/>
      <c r="I22" s="99"/>
      <c r="J22" s="99"/>
      <c r="K22" s="99"/>
    </row>
    <row r="23" spans="2:11" ht="18.75" customHeight="1" x14ac:dyDescent="0.3">
      <c r="B23" s="1" t="s">
        <v>50</v>
      </c>
      <c r="C23" s="13">
        <f>C22*E22*C11</f>
        <v>5.9606599999999998</v>
      </c>
      <c r="D23" s="100" t="s">
        <v>51</v>
      </c>
      <c r="E23" s="101"/>
      <c r="F23" s="3"/>
      <c r="G23" s="3"/>
    </row>
    <row r="24" spans="2:11" ht="18.75" customHeight="1" x14ac:dyDescent="0.3">
      <c r="B24" s="1" t="s">
        <v>15</v>
      </c>
      <c r="C24" s="13">
        <f>C22*E22*C13</f>
        <v>30.399365999999997</v>
      </c>
      <c r="D24" s="102" t="s">
        <v>48</v>
      </c>
      <c r="E24" s="102"/>
    </row>
    <row r="25" spans="2:11" ht="18.75" customHeight="1" x14ac:dyDescent="0.3">
      <c r="B25" s="26" t="s">
        <v>27</v>
      </c>
      <c r="C25" s="15">
        <f>C22*E22*C11*30/C10</f>
        <v>0.44704949999999999</v>
      </c>
      <c r="D25" s="103" t="s">
        <v>49</v>
      </c>
      <c r="E25" s="104"/>
      <c r="F25" s="3"/>
      <c r="G25" s="3"/>
    </row>
    <row r="26" spans="2:11" ht="18.75" customHeight="1" x14ac:dyDescent="0.3">
      <c r="B26" s="38"/>
      <c r="C26" s="16"/>
      <c r="D26" s="29"/>
      <c r="E26" s="29"/>
      <c r="F26" s="3"/>
      <c r="G26" s="3"/>
    </row>
    <row r="27" spans="2:11" ht="18.75" customHeight="1" x14ac:dyDescent="0.3">
      <c r="B27" s="108" t="s">
        <v>0</v>
      </c>
      <c r="C27" s="109"/>
      <c r="D27" s="109"/>
      <c r="E27" s="110"/>
      <c r="F27" s="3"/>
      <c r="G27" s="3"/>
    </row>
    <row r="28" spans="2:11" ht="18.75" customHeight="1" x14ac:dyDescent="0.3">
      <c r="B28" s="7" t="s">
        <v>1</v>
      </c>
      <c r="C28" s="111" t="s">
        <v>42</v>
      </c>
      <c r="D28" s="114"/>
      <c r="E28" s="115"/>
      <c r="F28" s="3"/>
      <c r="G28" s="3"/>
    </row>
    <row r="29" spans="2:11" ht="18.75" customHeight="1" x14ac:dyDescent="0.3">
      <c r="B29" s="8" t="s">
        <v>2</v>
      </c>
      <c r="C29" s="76" t="s">
        <v>77</v>
      </c>
      <c r="D29" s="71"/>
      <c r="E29" s="72"/>
      <c r="F29" s="4"/>
      <c r="G29" s="4"/>
    </row>
    <row r="30" spans="2:11" ht="18.75" customHeight="1" x14ac:dyDescent="0.3">
      <c r="B30" s="9" t="s">
        <v>3</v>
      </c>
      <c r="C30" s="77" t="s">
        <v>75</v>
      </c>
      <c r="D30" s="73"/>
      <c r="E30" s="74"/>
      <c r="F30" s="3"/>
      <c r="G30" s="3"/>
    </row>
    <row r="31" spans="2:11" ht="18.75" customHeight="1" x14ac:dyDescent="0.3">
      <c r="B31" s="1" t="s">
        <v>14</v>
      </c>
      <c r="C31" s="19">
        <v>2318</v>
      </c>
      <c r="D31" s="113" t="s">
        <v>45</v>
      </c>
      <c r="E31" s="113"/>
      <c r="F31" s="3"/>
      <c r="G31" s="3"/>
    </row>
    <row r="32" spans="2:11" ht="18.75" customHeight="1" x14ac:dyDescent="0.3">
      <c r="B32" s="1" t="s">
        <v>22</v>
      </c>
      <c r="C32" s="19">
        <v>450</v>
      </c>
      <c r="D32" s="113" t="s">
        <v>76</v>
      </c>
      <c r="E32" s="113"/>
      <c r="F32" s="3"/>
      <c r="G32" s="3"/>
    </row>
    <row r="33" spans="2:11" ht="18.75" customHeight="1" x14ac:dyDescent="0.3">
      <c r="B33" s="1" t="s">
        <v>23</v>
      </c>
      <c r="C33" s="19">
        <v>4.3</v>
      </c>
      <c r="D33" s="113" t="s">
        <v>76</v>
      </c>
      <c r="E33" s="113"/>
      <c r="F33" s="3"/>
      <c r="G33" s="3"/>
    </row>
    <row r="34" spans="2:11" ht="18.75" customHeight="1" x14ac:dyDescent="0.3">
      <c r="B34" s="1" t="s">
        <v>66</v>
      </c>
      <c r="C34" s="15">
        <f>C31/C32</f>
        <v>5.1511111111111108</v>
      </c>
      <c r="D34" s="102" t="s">
        <v>58</v>
      </c>
      <c r="E34" s="102"/>
      <c r="F34" s="3"/>
      <c r="G34" s="3"/>
    </row>
    <row r="35" spans="2:11" ht="18.75" customHeight="1" x14ac:dyDescent="0.3">
      <c r="B35" s="1" t="s">
        <v>67</v>
      </c>
      <c r="C35" s="13">
        <f>C33*(C31/C32)</f>
        <v>22.149777777777775</v>
      </c>
      <c r="D35" s="102" t="s">
        <v>65</v>
      </c>
      <c r="E35" s="102"/>
      <c r="F35" s="3"/>
      <c r="G35" s="3"/>
    </row>
    <row r="36" spans="2:11" ht="18.75" customHeight="1" x14ac:dyDescent="0.3">
      <c r="B36" s="1" t="s">
        <v>61</v>
      </c>
      <c r="C36" s="59"/>
      <c r="D36" s="106" t="s">
        <v>59</v>
      </c>
      <c r="E36" s="107"/>
      <c r="F36" s="43">
        <f>C36</f>
        <v>0</v>
      </c>
      <c r="G36" s="3"/>
    </row>
    <row r="37" spans="2:11" ht="18.75" customHeight="1" x14ac:dyDescent="0.3">
      <c r="B37" s="1" t="s">
        <v>62</v>
      </c>
      <c r="C37" s="59">
        <v>30.4</v>
      </c>
      <c r="D37" s="106" t="s">
        <v>48</v>
      </c>
      <c r="E37" s="107"/>
      <c r="F37" s="43">
        <f>C37/C34</f>
        <v>5.9016393442622954</v>
      </c>
      <c r="G37" s="3"/>
    </row>
    <row r="38" spans="2:11" ht="18.75" customHeight="1" x14ac:dyDescent="0.3">
      <c r="B38" s="1" t="s">
        <v>63</v>
      </c>
      <c r="C38" s="59"/>
      <c r="D38" s="106" t="s">
        <v>60</v>
      </c>
      <c r="E38" s="107"/>
      <c r="F38" s="43">
        <f>C38*C32/30</f>
        <v>0</v>
      </c>
      <c r="G38" s="3"/>
    </row>
    <row r="39" spans="2:11" ht="18.75" customHeight="1" thickBot="1" x14ac:dyDescent="0.35">
      <c r="B39" s="45" t="s">
        <v>64</v>
      </c>
      <c r="C39" s="78">
        <v>2</v>
      </c>
      <c r="D39" s="69" t="s">
        <v>16</v>
      </c>
      <c r="E39" s="70">
        <v>4</v>
      </c>
      <c r="F39" s="43">
        <f>E39*C39</f>
        <v>8</v>
      </c>
      <c r="G39" s="3"/>
      <c r="H39" s="41"/>
    </row>
    <row r="40" spans="2:11" ht="18.75" customHeight="1" thickBot="1" x14ac:dyDescent="0.35">
      <c r="B40" s="65" t="s">
        <v>68</v>
      </c>
      <c r="C40" s="79">
        <f>C39</f>
        <v>2</v>
      </c>
      <c r="D40" s="66" t="s">
        <v>16</v>
      </c>
      <c r="E40" s="84">
        <f>ROUNDDOWN( IF(F39&lt;C41,E39,C41/C40),4)</f>
        <v>0.68620000000000003</v>
      </c>
      <c r="F40" s="3"/>
      <c r="G40" s="3"/>
      <c r="H40" s="41"/>
    </row>
    <row r="41" spans="2:11" ht="18.75" hidden="1" customHeight="1" x14ac:dyDescent="0.3">
      <c r="B41" s="64" t="s">
        <v>73</v>
      </c>
      <c r="C41" s="80">
        <f>C42/C33</f>
        <v>1.3724742661075107</v>
      </c>
      <c r="D41" s="46"/>
      <c r="E41" s="46"/>
      <c r="F41" s="3"/>
      <c r="G41" s="3"/>
      <c r="H41" s="41"/>
    </row>
    <row r="42" spans="2:11" ht="18.75" hidden="1" customHeight="1" x14ac:dyDescent="0.3">
      <c r="B42" s="47" t="s">
        <v>74</v>
      </c>
      <c r="C42" s="42">
        <f>IF(AND(SMALL(F36:F38,1)=0,SMALL(F36:F38,2)=0),SMALL(F36:F38,3),IF(SMALL(F36:F38,1)=0,SMALL(F36:F38,2),SMALL(F36:F38,1)))</f>
        <v>5.9016393442622954</v>
      </c>
      <c r="D42" s="46"/>
      <c r="E42" s="27"/>
      <c r="H42" s="41"/>
    </row>
    <row r="43" spans="2:11" ht="18.75" customHeight="1" x14ac:dyDescent="0.3">
      <c r="B43" s="96" t="s">
        <v>84</v>
      </c>
      <c r="C43" s="97"/>
      <c r="D43" s="97"/>
      <c r="E43" s="98"/>
      <c r="F43" s="3"/>
      <c r="G43" s="3"/>
      <c r="H43" s="41"/>
    </row>
    <row r="44" spans="2:11" ht="18.75" customHeight="1" x14ac:dyDescent="0.3">
      <c r="B44" s="1" t="s">
        <v>24</v>
      </c>
      <c r="C44" s="59">
        <v>2</v>
      </c>
      <c r="D44" s="44" t="s">
        <v>16</v>
      </c>
      <c r="E44" s="60">
        <v>0.68620000000000003</v>
      </c>
      <c r="F44" s="3"/>
      <c r="G44" s="3"/>
      <c r="H44" s="99"/>
      <c r="I44" s="99"/>
      <c r="J44" s="99"/>
      <c r="K44" s="99"/>
    </row>
    <row r="45" spans="2:11" ht="18.75" customHeight="1" x14ac:dyDescent="0.3">
      <c r="B45" s="1" t="s">
        <v>50</v>
      </c>
      <c r="C45" s="13">
        <f>C44*E44*C33</f>
        <v>5.9013200000000001</v>
      </c>
      <c r="D45" s="100" t="s">
        <v>51</v>
      </c>
      <c r="E45" s="101"/>
      <c r="F45" s="3"/>
      <c r="G45" s="3"/>
    </row>
    <row r="46" spans="2:11" ht="18.75" customHeight="1" x14ac:dyDescent="0.3">
      <c r="B46" s="1" t="s">
        <v>15</v>
      </c>
      <c r="C46" s="13">
        <f>C44*E44*C35</f>
        <v>30.398355022222219</v>
      </c>
      <c r="D46" s="102" t="s">
        <v>48</v>
      </c>
      <c r="E46" s="102"/>
    </row>
    <row r="47" spans="2:11" ht="18.75" customHeight="1" x14ac:dyDescent="0.3">
      <c r="B47" s="26" t="s">
        <v>27</v>
      </c>
      <c r="C47" s="15">
        <f>C44*E44*C33*30/C32</f>
        <v>0.39342133333333335</v>
      </c>
      <c r="D47" s="103" t="s">
        <v>49</v>
      </c>
      <c r="E47" s="104"/>
      <c r="F47" s="3"/>
      <c r="G47" s="3"/>
    </row>
    <row r="48" spans="2:11" ht="18.75" customHeight="1" x14ac:dyDescent="0.3">
      <c r="B48" s="38"/>
      <c r="C48" s="16"/>
      <c r="D48" s="29"/>
      <c r="E48" s="29"/>
      <c r="F48" s="3"/>
      <c r="G48" s="3"/>
    </row>
    <row r="49" spans="2:8" ht="18.75" customHeight="1" x14ac:dyDescent="0.3">
      <c r="B49" s="108" t="s">
        <v>0</v>
      </c>
      <c r="C49" s="109"/>
      <c r="D49" s="109"/>
      <c r="E49" s="110"/>
      <c r="F49" s="3"/>
      <c r="G49" s="3"/>
    </row>
    <row r="50" spans="2:8" ht="18.75" customHeight="1" x14ac:dyDescent="0.3">
      <c r="B50" s="50" t="s">
        <v>1</v>
      </c>
      <c r="C50" s="111" t="s">
        <v>35</v>
      </c>
      <c r="D50" s="111"/>
      <c r="E50" s="112"/>
      <c r="F50" s="3"/>
      <c r="G50" s="3"/>
    </row>
    <row r="51" spans="2:8" ht="18.75" customHeight="1" x14ac:dyDescent="0.3">
      <c r="B51" s="51" t="s">
        <v>2</v>
      </c>
      <c r="C51" s="63" t="s">
        <v>4</v>
      </c>
      <c r="D51" s="67"/>
      <c r="E51" s="32"/>
      <c r="F51" s="4"/>
      <c r="G51" s="4"/>
    </row>
    <row r="52" spans="2:8" ht="18.75" customHeight="1" x14ac:dyDescent="0.3">
      <c r="B52" s="52" t="s">
        <v>3</v>
      </c>
      <c r="C52" s="83" t="s">
        <v>5</v>
      </c>
      <c r="D52" s="68"/>
      <c r="E52" s="33"/>
      <c r="F52" s="3"/>
      <c r="G52" s="3"/>
    </row>
    <row r="53" spans="2:8" ht="18.75" customHeight="1" x14ac:dyDescent="0.3">
      <c r="B53" s="1" t="s">
        <v>14</v>
      </c>
      <c r="C53" s="19">
        <v>1942</v>
      </c>
      <c r="D53" s="113" t="s">
        <v>45</v>
      </c>
      <c r="E53" s="113"/>
      <c r="F53" s="3"/>
      <c r="G53" s="3"/>
    </row>
    <row r="54" spans="2:8" ht="18.75" customHeight="1" x14ac:dyDescent="0.3">
      <c r="B54" s="1" t="s">
        <v>22</v>
      </c>
      <c r="C54" s="19">
        <v>400</v>
      </c>
      <c r="D54" s="113" t="s">
        <v>46</v>
      </c>
      <c r="E54" s="113"/>
      <c r="F54" s="3"/>
      <c r="G54" s="3"/>
    </row>
    <row r="55" spans="2:8" ht="18.75" customHeight="1" x14ac:dyDescent="0.3">
      <c r="B55" s="1" t="s">
        <v>23</v>
      </c>
      <c r="C55" s="19">
        <v>4.5999999999999996</v>
      </c>
      <c r="D55" s="113" t="s">
        <v>47</v>
      </c>
      <c r="E55" s="113"/>
      <c r="F55" s="3"/>
      <c r="G55" s="3"/>
    </row>
    <row r="56" spans="2:8" ht="18.75" customHeight="1" x14ac:dyDescent="0.3">
      <c r="B56" s="1" t="s">
        <v>66</v>
      </c>
      <c r="C56" s="15">
        <f>C53/C54</f>
        <v>4.8550000000000004</v>
      </c>
      <c r="D56" s="100" t="s">
        <v>58</v>
      </c>
      <c r="E56" s="101"/>
      <c r="F56" s="3"/>
      <c r="G56" s="3"/>
    </row>
    <row r="57" spans="2:8" ht="18.75" customHeight="1" x14ac:dyDescent="0.3">
      <c r="B57" s="1" t="s">
        <v>67</v>
      </c>
      <c r="C57" s="13">
        <f>C55*(C53/C54)</f>
        <v>22.333000000000002</v>
      </c>
      <c r="D57" s="100" t="s">
        <v>65</v>
      </c>
      <c r="E57" s="101"/>
      <c r="F57" s="3"/>
      <c r="G57" s="3"/>
    </row>
    <row r="58" spans="2:8" ht="18.75" customHeight="1" x14ac:dyDescent="0.3">
      <c r="B58" s="1" t="s">
        <v>61</v>
      </c>
      <c r="C58" s="59"/>
      <c r="D58" s="106" t="s">
        <v>59</v>
      </c>
      <c r="E58" s="107"/>
      <c r="F58" s="43">
        <f>C58</f>
        <v>0</v>
      </c>
      <c r="G58" s="3"/>
    </row>
    <row r="59" spans="2:8" ht="18.75" customHeight="1" x14ac:dyDescent="0.3">
      <c r="B59" s="1" t="s">
        <v>62</v>
      </c>
      <c r="C59" s="59">
        <v>30.4</v>
      </c>
      <c r="D59" s="106" t="s">
        <v>48</v>
      </c>
      <c r="E59" s="107"/>
      <c r="F59" s="43">
        <f>C59/C56</f>
        <v>6.2615859938208027</v>
      </c>
      <c r="G59" s="3"/>
    </row>
    <row r="60" spans="2:8" ht="18.75" customHeight="1" x14ac:dyDescent="0.3">
      <c r="B60" s="1" t="s">
        <v>63</v>
      </c>
      <c r="C60" s="59"/>
      <c r="D60" s="106" t="s">
        <v>60</v>
      </c>
      <c r="E60" s="107"/>
      <c r="F60" s="43">
        <f>C60*C54/30</f>
        <v>0</v>
      </c>
      <c r="G60" s="3"/>
    </row>
    <row r="61" spans="2:8" ht="18.75" customHeight="1" thickBot="1" x14ac:dyDescent="0.35">
      <c r="B61" s="45" t="s">
        <v>64</v>
      </c>
      <c r="C61" s="78">
        <v>2</v>
      </c>
      <c r="D61" s="69" t="s">
        <v>16</v>
      </c>
      <c r="E61" s="70">
        <v>4</v>
      </c>
      <c r="F61" s="43">
        <f>E61*C61</f>
        <v>8</v>
      </c>
      <c r="G61" s="3"/>
      <c r="H61" s="41"/>
    </row>
    <row r="62" spans="2:8" ht="18.75" customHeight="1" thickBot="1" x14ac:dyDescent="0.35">
      <c r="B62" s="65" t="s">
        <v>68</v>
      </c>
      <c r="C62" s="79">
        <f>C61</f>
        <v>2</v>
      </c>
      <c r="D62" s="66" t="s">
        <v>16</v>
      </c>
      <c r="E62" s="84">
        <f>ROUNDDOWN(IF(F61&lt;C63,E61,C63/C62),4)</f>
        <v>0.68059999999999998</v>
      </c>
      <c r="F62" s="3"/>
      <c r="G62" s="3"/>
      <c r="H62" s="41"/>
    </row>
    <row r="63" spans="2:8" ht="18.75" hidden="1" customHeight="1" x14ac:dyDescent="0.3">
      <c r="B63" s="64" t="s">
        <v>73</v>
      </c>
      <c r="C63" s="80">
        <f>C64/C55</f>
        <v>1.3612143464827833</v>
      </c>
      <c r="D63" s="46"/>
      <c r="E63" s="46"/>
      <c r="F63" s="3"/>
      <c r="G63" s="3"/>
      <c r="H63" s="41"/>
    </row>
    <row r="64" spans="2:8" ht="18.75" hidden="1" customHeight="1" x14ac:dyDescent="0.3">
      <c r="B64" s="47" t="s">
        <v>74</v>
      </c>
      <c r="C64" s="42">
        <f>IF(AND(SMALL(F58:F60,1)=0,SMALL(F58:F60,2)=0),SMALL(F58:F60,3),IF(SMALL(F58:F60,1)=0,SMALL(F58:F60,2),SMALL(F58:F60,1)))</f>
        <v>6.2615859938208027</v>
      </c>
      <c r="D64" s="46"/>
      <c r="E64" s="27"/>
      <c r="H64" s="41"/>
    </row>
    <row r="65" spans="2:11" ht="18.75" customHeight="1" x14ac:dyDescent="0.3">
      <c r="B65" s="96" t="s">
        <v>84</v>
      </c>
      <c r="C65" s="97"/>
      <c r="D65" s="97"/>
      <c r="E65" s="98"/>
      <c r="F65" s="3"/>
      <c r="G65" s="3"/>
      <c r="H65" s="41"/>
    </row>
    <row r="66" spans="2:11" ht="18.75" customHeight="1" x14ac:dyDescent="0.3">
      <c r="B66" s="1" t="s">
        <v>24</v>
      </c>
      <c r="C66" s="59">
        <v>2</v>
      </c>
      <c r="D66" s="44" t="s">
        <v>16</v>
      </c>
      <c r="E66" s="60">
        <v>0.68059999999999998</v>
      </c>
      <c r="F66" s="3"/>
      <c r="G66" s="3"/>
      <c r="H66" s="99"/>
      <c r="I66" s="99"/>
      <c r="J66" s="99"/>
      <c r="K66" s="99"/>
    </row>
    <row r="67" spans="2:11" ht="18.75" customHeight="1" x14ac:dyDescent="0.3">
      <c r="B67" s="1" t="s">
        <v>50</v>
      </c>
      <c r="C67" s="13">
        <f>C66*E66*C55</f>
        <v>6.2615199999999991</v>
      </c>
      <c r="D67" s="100" t="s">
        <v>51</v>
      </c>
      <c r="E67" s="101"/>
      <c r="F67" s="3"/>
      <c r="G67" s="3"/>
    </row>
    <row r="68" spans="2:11" ht="18.75" customHeight="1" x14ac:dyDescent="0.3">
      <c r="B68" s="1" t="s">
        <v>15</v>
      </c>
      <c r="C68" s="13">
        <f>C66*E66*C57</f>
        <v>30.399679600000002</v>
      </c>
      <c r="D68" s="100" t="s">
        <v>48</v>
      </c>
      <c r="E68" s="101"/>
    </row>
    <row r="69" spans="2:11" ht="18.75" customHeight="1" x14ac:dyDescent="0.3">
      <c r="B69" s="26" t="s">
        <v>27</v>
      </c>
      <c r="C69" s="15">
        <f>C66*E66*C55*30/C54</f>
        <v>0.46961399999999992</v>
      </c>
      <c r="D69" s="103" t="s">
        <v>49</v>
      </c>
      <c r="E69" s="104"/>
      <c r="F69" s="3"/>
      <c r="G69" s="3"/>
    </row>
    <row r="70" spans="2:11" ht="18.75" customHeight="1" x14ac:dyDescent="0.3">
      <c r="B70" s="38"/>
      <c r="C70" s="16"/>
      <c r="D70" s="6"/>
      <c r="E70" s="29"/>
      <c r="F70" s="3"/>
      <c r="G70" s="3"/>
    </row>
    <row r="71" spans="2:11" ht="18.75" customHeight="1" x14ac:dyDescent="0.3">
      <c r="B71" s="108" t="s">
        <v>0</v>
      </c>
      <c r="C71" s="109"/>
      <c r="D71" s="109"/>
      <c r="E71" s="110"/>
      <c r="F71" s="3"/>
      <c r="G71" s="3"/>
    </row>
    <row r="72" spans="2:11" ht="18.75" customHeight="1" x14ac:dyDescent="0.3">
      <c r="B72" s="50" t="s">
        <v>1</v>
      </c>
      <c r="C72" s="111" t="s">
        <v>34</v>
      </c>
      <c r="D72" s="111"/>
      <c r="E72" s="112"/>
      <c r="F72" s="3"/>
      <c r="G72" s="3"/>
    </row>
    <row r="73" spans="2:11" ht="18.75" customHeight="1" x14ac:dyDescent="0.3">
      <c r="B73" s="51" t="s">
        <v>2</v>
      </c>
      <c r="C73" s="63" t="s">
        <v>4</v>
      </c>
      <c r="D73" s="67"/>
      <c r="E73" s="32"/>
      <c r="F73" s="4"/>
      <c r="G73" s="4"/>
    </row>
    <row r="74" spans="2:11" ht="18.75" customHeight="1" x14ac:dyDescent="0.3">
      <c r="B74" s="52" t="s">
        <v>3</v>
      </c>
      <c r="C74" s="83" t="s">
        <v>5</v>
      </c>
      <c r="D74" s="68"/>
      <c r="E74" s="33"/>
      <c r="F74" s="3"/>
      <c r="G74" s="3"/>
    </row>
    <row r="75" spans="2:11" ht="18.75" customHeight="1" x14ac:dyDescent="0.3">
      <c r="B75" s="1" t="s">
        <v>14</v>
      </c>
      <c r="C75" s="19">
        <v>1900</v>
      </c>
      <c r="D75" s="113" t="s">
        <v>45</v>
      </c>
      <c r="E75" s="113"/>
      <c r="F75" s="3"/>
      <c r="G75" s="3"/>
    </row>
    <row r="76" spans="2:11" ht="18.75" customHeight="1" x14ac:dyDescent="0.3">
      <c r="B76" s="1" t="s">
        <v>22</v>
      </c>
      <c r="C76" s="19">
        <v>400</v>
      </c>
      <c r="D76" s="113" t="s">
        <v>46</v>
      </c>
      <c r="E76" s="113"/>
      <c r="F76" s="3"/>
      <c r="G76" s="3"/>
    </row>
    <row r="77" spans="2:11" ht="18.75" customHeight="1" x14ac:dyDescent="0.3">
      <c r="B77" s="1" t="s">
        <v>23</v>
      </c>
      <c r="C77" s="19">
        <v>4.5999999999999996</v>
      </c>
      <c r="D77" s="113" t="s">
        <v>47</v>
      </c>
      <c r="E77" s="113"/>
      <c r="F77" s="3"/>
      <c r="G77" s="3"/>
    </row>
    <row r="78" spans="2:11" ht="18.75" customHeight="1" x14ac:dyDescent="0.3">
      <c r="B78" s="1" t="s">
        <v>66</v>
      </c>
      <c r="C78" s="15">
        <f>C75/C76</f>
        <v>4.75</v>
      </c>
      <c r="D78" s="102" t="s">
        <v>58</v>
      </c>
      <c r="E78" s="102"/>
      <c r="F78" s="3"/>
      <c r="G78" s="3"/>
    </row>
    <row r="79" spans="2:11" ht="18.75" customHeight="1" x14ac:dyDescent="0.3">
      <c r="B79" s="1" t="s">
        <v>67</v>
      </c>
      <c r="C79" s="13">
        <f>C77*(C75/C76)</f>
        <v>21.849999999999998</v>
      </c>
      <c r="D79" s="102" t="s">
        <v>65</v>
      </c>
      <c r="E79" s="102"/>
      <c r="F79" s="3"/>
      <c r="G79" s="3"/>
    </row>
    <row r="80" spans="2:11" ht="18.75" customHeight="1" x14ac:dyDescent="0.3">
      <c r="B80" s="1" t="s">
        <v>61</v>
      </c>
      <c r="C80" s="59">
        <v>184</v>
      </c>
      <c r="D80" s="106" t="s">
        <v>59</v>
      </c>
      <c r="E80" s="107"/>
      <c r="F80" s="43">
        <f>C80</f>
        <v>184</v>
      </c>
      <c r="G80" s="3"/>
    </row>
    <row r="81" spans="2:11" ht="18.75" customHeight="1" x14ac:dyDescent="0.3">
      <c r="B81" s="1" t="s">
        <v>62</v>
      </c>
      <c r="C81" s="59">
        <v>900</v>
      </c>
      <c r="D81" s="106" t="s">
        <v>48</v>
      </c>
      <c r="E81" s="107"/>
      <c r="F81" s="43">
        <f>C81/C78</f>
        <v>189.47368421052633</v>
      </c>
      <c r="G81" s="3"/>
    </row>
    <row r="82" spans="2:11" ht="18.75" customHeight="1" x14ac:dyDescent="0.3">
      <c r="B82" s="1" t="s">
        <v>63</v>
      </c>
      <c r="C82" s="59">
        <v>10</v>
      </c>
      <c r="D82" s="106" t="s">
        <v>60</v>
      </c>
      <c r="E82" s="107"/>
      <c r="F82" s="43">
        <f>C82*C76/30</f>
        <v>133.33333333333334</v>
      </c>
      <c r="G82" s="3"/>
    </row>
    <row r="83" spans="2:11" ht="18.75" customHeight="1" thickBot="1" x14ac:dyDescent="0.35">
      <c r="B83" s="45" t="s">
        <v>64</v>
      </c>
      <c r="C83" s="78">
        <v>8</v>
      </c>
      <c r="D83" s="69" t="s">
        <v>16</v>
      </c>
      <c r="E83" s="70">
        <v>5</v>
      </c>
      <c r="F83" s="43">
        <f>E83*C83</f>
        <v>40</v>
      </c>
      <c r="G83" s="3"/>
      <c r="H83" s="41"/>
    </row>
    <row r="84" spans="2:11" ht="18.75" customHeight="1" thickBot="1" x14ac:dyDescent="0.35">
      <c r="B84" s="65" t="s">
        <v>68</v>
      </c>
      <c r="C84" s="79">
        <f>C83</f>
        <v>8</v>
      </c>
      <c r="D84" s="66" t="s">
        <v>16</v>
      </c>
      <c r="E84" s="84">
        <f>ROUNDDOWN(IF(F83&lt;C85,E83,C85/C84),4)</f>
        <v>3.6231</v>
      </c>
      <c r="F84" s="3"/>
      <c r="G84" s="3"/>
      <c r="H84" s="41"/>
    </row>
    <row r="85" spans="2:11" ht="18.75" hidden="1" customHeight="1" x14ac:dyDescent="0.3">
      <c r="B85" s="64" t="s">
        <v>73</v>
      </c>
      <c r="C85" s="80">
        <f>C86/C77</f>
        <v>28.985507246376816</v>
      </c>
      <c r="D85" s="46"/>
      <c r="E85" s="46"/>
      <c r="F85" s="3"/>
      <c r="G85" s="3"/>
      <c r="H85" s="41"/>
    </row>
    <row r="86" spans="2:11" ht="18.75" hidden="1" customHeight="1" x14ac:dyDescent="0.3">
      <c r="B86" s="47" t="s">
        <v>74</v>
      </c>
      <c r="C86" s="42">
        <f>IF(AND(SMALL(F80:F82,1)=0,SMALL(F80:F82,2)=0),SMALL(F80:F82,3),IF(SMALL(F80:F82,1)=0,SMALL(F80:F82,2),SMALL(F80:F82,1)))</f>
        <v>133.33333333333334</v>
      </c>
      <c r="D86" s="46"/>
      <c r="E86" s="27"/>
      <c r="H86" s="41"/>
    </row>
    <row r="87" spans="2:11" ht="18.75" customHeight="1" x14ac:dyDescent="0.3">
      <c r="B87" s="96" t="s">
        <v>84</v>
      </c>
      <c r="C87" s="97"/>
      <c r="D87" s="97"/>
      <c r="E87" s="98"/>
      <c r="F87" s="3"/>
      <c r="G87" s="3"/>
      <c r="H87" s="41"/>
    </row>
    <row r="88" spans="2:11" ht="18.75" customHeight="1" x14ac:dyDescent="0.3">
      <c r="B88" s="1" t="s">
        <v>24</v>
      </c>
      <c r="C88" s="59">
        <v>8</v>
      </c>
      <c r="D88" s="44" t="s">
        <v>16</v>
      </c>
      <c r="E88" s="60">
        <v>3.6231</v>
      </c>
      <c r="F88" s="3"/>
      <c r="G88" s="3"/>
      <c r="H88" s="99"/>
      <c r="I88" s="99"/>
      <c r="J88" s="99"/>
      <c r="K88" s="99"/>
    </row>
    <row r="89" spans="2:11" ht="18.75" customHeight="1" x14ac:dyDescent="0.3">
      <c r="B89" s="1" t="s">
        <v>50</v>
      </c>
      <c r="C89" s="13">
        <f>C88*E88*C77</f>
        <v>133.33007999999998</v>
      </c>
      <c r="D89" s="100" t="s">
        <v>51</v>
      </c>
      <c r="E89" s="101"/>
      <c r="F89" s="3"/>
      <c r="G89" s="3"/>
    </row>
    <row r="90" spans="2:11" ht="18.75" customHeight="1" x14ac:dyDescent="0.3">
      <c r="B90" s="1" t="s">
        <v>15</v>
      </c>
      <c r="C90" s="13">
        <f>C88*E88*C79</f>
        <v>633.31787999999995</v>
      </c>
      <c r="D90" s="102" t="s">
        <v>48</v>
      </c>
      <c r="E90" s="102"/>
    </row>
    <row r="91" spans="2:11" ht="18.75" customHeight="1" x14ac:dyDescent="0.3">
      <c r="B91" s="26" t="s">
        <v>27</v>
      </c>
      <c r="C91" s="15">
        <f>C88*E88*C77*30/C76</f>
        <v>9.9997559999999979</v>
      </c>
      <c r="D91" s="103" t="s">
        <v>49</v>
      </c>
      <c r="E91" s="104"/>
      <c r="F91" s="3"/>
      <c r="G91" s="3"/>
    </row>
    <row r="92" spans="2:11" ht="18.75" customHeight="1" x14ac:dyDescent="0.3">
      <c r="B92" s="38"/>
      <c r="C92" s="16"/>
      <c r="D92" s="29"/>
      <c r="E92" s="29"/>
      <c r="F92" s="3"/>
      <c r="G92" s="3"/>
    </row>
    <row r="93" spans="2:11" ht="18.75" customHeight="1" x14ac:dyDescent="0.3">
      <c r="B93" s="108" t="s">
        <v>0</v>
      </c>
      <c r="C93" s="109"/>
      <c r="D93" s="109"/>
      <c r="E93" s="110"/>
      <c r="F93" s="3"/>
      <c r="G93" s="3"/>
    </row>
    <row r="94" spans="2:11" ht="18.75" customHeight="1" x14ac:dyDescent="0.3">
      <c r="B94" s="7" t="s">
        <v>1</v>
      </c>
      <c r="C94" s="111" t="s">
        <v>80</v>
      </c>
      <c r="D94" s="111"/>
      <c r="E94" s="112"/>
      <c r="F94" s="3"/>
      <c r="G94" s="3"/>
    </row>
    <row r="95" spans="2:11" ht="18.75" customHeight="1" x14ac:dyDescent="0.3">
      <c r="B95" s="8" t="s">
        <v>2</v>
      </c>
      <c r="C95" s="17" t="s">
        <v>4</v>
      </c>
      <c r="D95" s="71"/>
      <c r="E95" s="72"/>
      <c r="F95" s="4"/>
      <c r="G95" s="4"/>
    </row>
    <row r="96" spans="2:11" ht="18.75" customHeight="1" x14ac:dyDescent="0.3">
      <c r="B96" s="9" t="s">
        <v>3</v>
      </c>
      <c r="C96" s="18" t="s">
        <v>81</v>
      </c>
      <c r="D96" s="73"/>
      <c r="E96" s="74"/>
      <c r="F96" s="3"/>
      <c r="G96" s="3"/>
    </row>
    <row r="97" spans="2:11" ht="18.75" customHeight="1" x14ac:dyDescent="0.3">
      <c r="B97" s="1" t="s">
        <v>14</v>
      </c>
      <c r="C97" s="19">
        <v>2100</v>
      </c>
      <c r="D97" s="105" t="s">
        <v>45</v>
      </c>
      <c r="E97" s="105"/>
      <c r="F97" s="3"/>
      <c r="G97" s="3"/>
    </row>
    <row r="98" spans="2:11" ht="18.75" customHeight="1" x14ac:dyDescent="0.3">
      <c r="B98" s="1" t="s">
        <v>22</v>
      </c>
      <c r="C98" s="19">
        <v>400</v>
      </c>
      <c r="D98" s="105" t="s">
        <v>76</v>
      </c>
      <c r="E98" s="105"/>
      <c r="F98" s="3"/>
      <c r="G98" s="3"/>
    </row>
    <row r="99" spans="2:11" ht="18.75" customHeight="1" x14ac:dyDescent="0.3">
      <c r="B99" s="1" t="s">
        <v>23</v>
      </c>
      <c r="C99" s="19">
        <v>4.2</v>
      </c>
      <c r="D99" s="105" t="s">
        <v>76</v>
      </c>
      <c r="E99" s="105"/>
      <c r="F99" s="3"/>
      <c r="G99" s="3"/>
    </row>
    <row r="100" spans="2:11" ht="18.75" customHeight="1" x14ac:dyDescent="0.3">
      <c r="B100" s="1" t="s">
        <v>66</v>
      </c>
      <c r="C100" s="15">
        <f>C97/C98</f>
        <v>5.25</v>
      </c>
      <c r="D100" s="102" t="s">
        <v>58</v>
      </c>
      <c r="E100" s="102"/>
      <c r="F100" s="3"/>
      <c r="G100" s="3"/>
    </row>
    <row r="101" spans="2:11" ht="18.75" customHeight="1" x14ac:dyDescent="0.3">
      <c r="B101" s="1" t="s">
        <v>67</v>
      </c>
      <c r="C101" s="13">
        <f>C99*(C97/C98)</f>
        <v>22.05</v>
      </c>
      <c r="D101" s="102" t="s">
        <v>65</v>
      </c>
      <c r="E101" s="102"/>
      <c r="F101" s="3"/>
      <c r="G101" s="3"/>
    </row>
    <row r="102" spans="2:11" ht="18.75" customHeight="1" x14ac:dyDescent="0.3">
      <c r="B102" s="1" t="s">
        <v>61</v>
      </c>
      <c r="C102" s="59"/>
      <c r="D102" s="106" t="s">
        <v>59</v>
      </c>
      <c r="E102" s="107"/>
      <c r="F102" s="43">
        <f>C102</f>
        <v>0</v>
      </c>
      <c r="G102" s="3"/>
    </row>
    <row r="103" spans="2:11" ht="18.75" customHeight="1" x14ac:dyDescent="0.3">
      <c r="B103" s="1" t="s">
        <v>62</v>
      </c>
      <c r="C103" s="59">
        <v>30.4</v>
      </c>
      <c r="D103" s="106" t="s">
        <v>48</v>
      </c>
      <c r="E103" s="107"/>
      <c r="F103" s="43">
        <f>C103/C100</f>
        <v>5.7904761904761903</v>
      </c>
      <c r="G103" s="3"/>
    </row>
    <row r="104" spans="2:11" ht="18.75" customHeight="1" x14ac:dyDescent="0.3">
      <c r="B104" s="1" t="s">
        <v>63</v>
      </c>
      <c r="C104" s="59"/>
      <c r="D104" s="106" t="s">
        <v>60</v>
      </c>
      <c r="E104" s="107"/>
      <c r="F104" s="43">
        <f>C104*C98/30</f>
        <v>0</v>
      </c>
      <c r="G104" s="3"/>
    </row>
    <row r="105" spans="2:11" ht="18.75" customHeight="1" thickBot="1" x14ac:dyDescent="0.35">
      <c r="B105" s="45" t="s">
        <v>64</v>
      </c>
      <c r="C105" s="78">
        <v>2</v>
      </c>
      <c r="D105" s="69" t="s">
        <v>16</v>
      </c>
      <c r="E105" s="70">
        <v>4</v>
      </c>
      <c r="F105" s="43">
        <f>E105*C105</f>
        <v>8</v>
      </c>
      <c r="G105" s="3"/>
      <c r="H105" s="41"/>
    </row>
    <row r="106" spans="2:11" ht="18.75" customHeight="1" thickBot="1" x14ac:dyDescent="0.35">
      <c r="B106" s="65" t="s">
        <v>68</v>
      </c>
      <c r="C106" s="79">
        <f>C105</f>
        <v>2</v>
      </c>
      <c r="D106" s="66" t="s">
        <v>16</v>
      </c>
      <c r="E106" s="84">
        <f>ROUNDDOWN(IF(F105&lt;C107,E105,C107/C106),4)</f>
        <v>0.68930000000000002</v>
      </c>
      <c r="F106" s="3"/>
      <c r="G106" s="3"/>
      <c r="H106" s="41"/>
    </row>
    <row r="107" spans="2:11" ht="18.75" hidden="1" customHeight="1" x14ac:dyDescent="0.3">
      <c r="B107" s="64" t="s">
        <v>73</v>
      </c>
      <c r="C107" s="80">
        <f>C108/C99</f>
        <v>1.3786848072562357</v>
      </c>
      <c r="D107" s="46"/>
      <c r="E107" s="46"/>
      <c r="F107" s="3"/>
      <c r="G107" s="3"/>
      <c r="H107" s="41"/>
    </row>
    <row r="108" spans="2:11" ht="18.75" hidden="1" customHeight="1" x14ac:dyDescent="0.3">
      <c r="B108" s="47" t="s">
        <v>74</v>
      </c>
      <c r="C108" s="42">
        <f>IF(AND(SMALL(F102:F104,1)=0,SMALL(F102:F104,2)=0),SMALL(F102:F104,3),IF(SMALL(F102:F104,1)=0,SMALL(F102:F104,2),SMALL(F102:F104,1)))</f>
        <v>5.7904761904761903</v>
      </c>
      <c r="D108" s="46"/>
      <c r="E108" s="27"/>
      <c r="H108" s="41"/>
    </row>
    <row r="109" spans="2:11" ht="18.75" customHeight="1" x14ac:dyDescent="0.3">
      <c r="B109" s="96" t="s">
        <v>84</v>
      </c>
      <c r="C109" s="97"/>
      <c r="D109" s="97"/>
      <c r="E109" s="98"/>
      <c r="F109" s="3"/>
      <c r="G109" s="3"/>
      <c r="H109" s="41"/>
    </row>
    <row r="110" spans="2:11" ht="18.75" customHeight="1" x14ac:dyDescent="0.3">
      <c r="B110" s="1" t="s">
        <v>24</v>
      </c>
      <c r="C110" s="59">
        <v>2</v>
      </c>
      <c r="D110" s="44" t="s">
        <v>16</v>
      </c>
      <c r="E110" s="60">
        <v>0.68930000000000002</v>
      </c>
      <c r="F110" s="3"/>
      <c r="G110" s="3"/>
      <c r="H110" s="99"/>
      <c r="I110" s="99"/>
      <c r="J110" s="99"/>
      <c r="K110" s="99"/>
    </row>
    <row r="111" spans="2:11" ht="18.75" customHeight="1" x14ac:dyDescent="0.3">
      <c r="B111" s="1" t="s">
        <v>50</v>
      </c>
      <c r="C111" s="13">
        <f>C110*E110*C99</f>
        <v>5.7901200000000008</v>
      </c>
      <c r="D111" s="100" t="s">
        <v>51</v>
      </c>
      <c r="E111" s="101"/>
      <c r="F111" s="3"/>
      <c r="G111" s="3"/>
    </row>
    <row r="112" spans="2:11" ht="18.75" customHeight="1" x14ac:dyDescent="0.3">
      <c r="B112" s="1" t="s">
        <v>15</v>
      </c>
      <c r="C112" s="13">
        <f>C110*E110*C101</f>
        <v>30.398130000000002</v>
      </c>
      <c r="D112" s="102" t="s">
        <v>48</v>
      </c>
      <c r="E112" s="102"/>
    </row>
    <row r="113" spans="2:8" ht="18.75" customHeight="1" x14ac:dyDescent="0.3">
      <c r="B113" s="26" t="s">
        <v>27</v>
      </c>
      <c r="C113" s="15">
        <f>C110*E110*C99*30/C98</f>
        <v>0.43425900000000006</v>
      </c>
      <c r="D113" s="103" t="s">
        <v>49</v>
      </c>
      <c r="E113" s="104"/>
      <c r="F113" s="3"/>
      <c r="G113" s="3"/>
    </row>
    <row r="114" spans="2:8" ht="18.75" customHeight="1" x14ac:dyDescent="0.3">
      <c r="B114" s="38"/>
      <c r="C114" s="16"/>
      <c r="D114" s="29"/>
      <c r="E114" s="29"/>
      <c r="F114" s="3"/>
      <c r="G114" s="3"/>
    </row>
    <row r="115" spans="2:8" ht="18.75" customHeight="1" x14ac:dyDescent="0.3">
      <c r="B115" s="108" t="s">
        <v>0</v>
      </c>
      <c r="C115" s="109"/>
      <c r="D115" s="109"/>
      <c r="E115" s="110"/>
      <c r="F115" s="3"/>
      <c r="G115" s="3"/>
    </row>
    <row r="116" spans="2:8" ht="18.75" customHeight="1" x14ac:dyDescent="0.3">
      <c r="B116" s="50" t="s">
        <v>1</v>
      </c>
      <c r="C116" s="111" t="s">
        <v>31</v>
      </c>
      <c r="D116" s="111"/>
      <c r="E116" s="112"/>
      <c r="F116" s="3"/>
      <c r="G116" s="3"/>
    </row>
    <row r="117" spans="2:8" ht="18.75" customHeight="1" x14ac:dyDescent="0.3">
      <c r="B117" s="51" t="s">
        <v>2</v>
      </c>
      <c r="C117" s="76" t="s">
        <v>4</v>
      </c>
      <c r="D117" s="36"/>
      <c r="E117" s="30"/>
      <c r="F117" s="4"/>
      <c r="G117" s="4"/>
    </row>
    <row r="118" spans="2:8" ht="18.75" customHeight="1" x14ac:dyDescent="0.3">
      <c r="B118" s="52" t="s">
        <v>3</v>
      </c>
      <c r="C118" s="77" t="s">
        <v>8</v>
      </c>
      <c r="D118" s="37"/>
      <c r="E118" s="31"/>
      <c r="F118" s="3"/>
      <c r="G118" s="3"/>
    </row>
    <row r="119" spans="2:8" ht="18.75" customHeight="1" x14ac:dyDescent="0.3">
      <c r="B119" s="1" t="s">
        <v>14</v>
      </c>
      <c r="C119" s="19">
        <v>1520</v>
      </c>
      <c r="D119" s="113" t="s">
        <v>45</v>
      </c>
      <c r="E119" s="113"/>
      <c r="F119" s="3"/>
      <c r="G119" s="3"/>
    </row>
    <row r="120" spans="2:8" ht="18.75" customHeight="1" x14ac:dyDescent="0.3">
      <c r="B120" s="1" t="s">
        <v>22</v>
      </c>
      <c r="C120" s="19">
        <v>400</v>
      </c>
      <c r="D120" s="113" t="s">
        <v>46</v>
      </c>
      <c r="E120" s="113"/>
      <c r="F120" s="3"/>
      <c r="G120" s="3"/>
    </row>
    <row r="121" spans="2:8" ht="18.75" customHeight="1" x14ac:dyDescent="0.3">
      <c r="B121" s="1" t="s">
        <v>23</v>
      </c>
      <c r="C121" s="19">
        <v>5</v>
      </c>
      <c r="D121" s="113" t="s">
        <v>47</v>
      </c>
      <c r="E121" s="113"/>
      <c r="F121" s="3"/>
      <c r="G121" s="3"/>
    </row>
    <row r="122" spans="2:8" ht="18.75" customHeight="1" x14ac:dyDescent="0.3">
      <c r="B122" s="1" t="s">
        <v>66</v>
      </c>
      <c r="C122" s="15">
        <f>C119/C120</f>
        <v>3.8</v>
      </c>
      <c r="D122" s="102" t="s">
        <v>58</v>
      </c>
      <c r="E122" s="102"/>
      <c r="F122" s="3"/>
      <c r="G122" s="3"/>
    </row>
    <row r="123" spans="2:8" ht="18.75" customHeight="1" x14ac:dyDescent="0.3">
      <c r="B123" s="1" t="s">
        <v>67</v>
      </c>
      <c r="C123" s="13">
        <f>C121*(C119/C120)</f>
        <v>19</v>
      </c>
      <c r="D123" s="102" t="s">
        <v>65</v>
      </c>
      <c r="E123" s="102"/>
      <c r="F123" s="3"/>
      <c r="G123" s="3"/>
    </row>
    <row r="124" spans="2:8" ht="18.75" customHeight="1" x14ac:dyDescent="0.3">
      <c r="B124" s="1" t="s">
        <v>61</v>
      </c>
      <c r="C124" s="59"/>
      <c r="D124" s="106" t="s">
        <v>59</v>
      </c>
      <c r="E124" s="107"/>
      <c r="F124" s="43">
        <f>C124</f>
        <v>0</v>
      </c>
      <c r="G124" s="3"/>
    </row>
    <row r="125" spans="2:8" ht="18.75" customHeight="1" x14ac:dyDescent="0.3">
      <c r="B125" s="1" t="s">
        <v>62</v>
      </c>
      <c r="C125" s="59">
        <v>30.4</v>
      </c>
      <c r="D125" s="106" t="s">
        <v>48</v>
      </c>
      <c r="E125" s="107"/>
      <c r="F125" s="43">
        <f>C125/C122</f>
        <v>8</v>
      </c>
      <c r="G125" s="3"/>
    </row>
    <row r="126" spans="2:8" ht="18.75" customHeight="1" x14ac:dyDescent="0.3">
      <c r="B126" s="1" t="s">
        <v>63</v>
      </c>
      <c r="C126" s="59"/>
      <c r="D126" s="106" t="s">
        <v>60</v>
      </c>
      <c r="E126" s="107"/>
      <c r="F126" s="43">
        <f>C126*C120/30</f>
        <v>0</v>
      </c>
      <c r="G126" s="3"/>
    </row>
    <row r="127" spans="2:8" ht="18.75" customHeight="1" thickBot="1" x14ac:dyDescent="0.35">
      <c r="B127" s="45" t="s">
        <v>64</v>
      </c>
      <c r="C127" s="78">
        <v>2</v>
      </c>
      <c r="D127" s="69" t="s">
        <v>16</v>
      </c>
      <c r="E127" s="70">
        <v>4</v>
      </c>
      <c r="F127" s="43">
        <f>E127*C127</f>
        <v>8</v>
      </c>
      <c r="G127" s="3"/>
      <c r="H127" s="41"/>
    </row>
    <row r="128" spans="2:8" ht="18.75" customHeight="1" thickBot="1" x14ac:dyDescent="0.35">
      <c r="B128" s="65" t="s">
        <v>68</v>
      </c>
      <c r="C128" s="79">
        <f>C127</f>
        <v>2</v>
      </c>
      <c r="D128" s="66" t="s">
        <v>16</v>
      </c>
      <c r="E128" s="84">
        <f>ROUNDDOWN(IF(F127&lt;C129,E127,C129/C128),4)</f>
        <v>0.8</v>
      </c>
      <c r="F128" s="3"/>
      <c r="G128" s="3"/>
      <c r="H128" s="41"/>
    </row>
    <row r="129" spans="2:11" ht="18.75" hidden="1" customHeight="1" x14ac:dyDescent="0.3">
      <c r="B129" s="64" t="s">
        <v>73</v>
      </c>
      <c r="C129" s="80">
        <f>C130/C121</f>
        <v>1.6</v>
      </c>
      <c r="D129" s="46"/>
      <c r="E129" s="46"/>
      <c r="F129" s="3"/>
      <c r="G129" s="3"/>
      <c r="H129" s="41"/>
    </row>
    <row r="130" spans="2:11" ht="18.75" hidden="1" customHeight="1" x14ac:dyDescent="0.3">
      <c r="B130" s="47" t="s">
        <v>74</v>
      </c>
      <c r="C130" s="42">
        <f>IF(AND(SMALL(F124:F126,1)=0,SMALL(F124:F126,2)=0),SMALL(F124:F126,3),IF(SMALL(F124:F126,1)=0,SMALL(F124:F126,2),SMALL(F124:F126,1)))</f>
        <v>8</v>
      </c>
      <c r="D130" s="46"/>
      <c r="E130" s="27"/>
      <c r="H130" s="41"/>
    </row>
    <row r="131" spans="2:11" ht="18.75" customHeight="1" x14ac:dyDescent="0.3">
      <c r="B131" s="96" t="s">
        <v>84</v>
      </c>
      <c r="C131" s="97"/>
      <c r="D131" s="97"/>
      <c r="E131" s="98"/>
      <c r="F131" s="3"/>
      <c r="G131" s="3"/>
      <c r="H131" s="41"/>
    </row>
    <row r="132" spans="2:11" ht="18.75" customHeight="1" x14ac:dyDescent="0.3">
      <c r="B132" s="1" t="s">
        <v>24</v>
      </c>
      <c r="C132" s="59">
        <v>2</v>
      </c>
      <c r="D132" s="44" t="s">
        <v>16</v>
      </c>
      <c r="E132" s="60">
        <v>0.8</v>
      </c>
      <c r="F132" s="3"/>
      <c r="G132" s="3"/>
      <c r="H132" s="99"/>
      <c r="I132" s="99"/>
      <c r="J132" s="99"/>
      <c r="K132" s="99"/>
    </row>
    <row r="133" spans="2:11" ht="18.75" customHeight="1" x14ac:dyDescent="0.3">
      <c r="B133" s="1" t="s">
        <v>50</v>
      </c>
      <c r="C133" s="13">
        <f>C132*E132*C121</f>
        <v>8</v>
      </c>
      <c r="D133" s="100" t="s">
        <v>51</v>
      </c>
      <c r="E133" s="101"/>
      <c r="F133" s="3"/>
      <c r="G133" s="3"/>
    </row>
    <row r="134" spans="2:11" ht="18.75" customHeight="1" x14ac:dyDescent="0.3">
      <c r="B134" s="1" t="s">
        <v>15</v>
      </c>
      <c r="C134" s="13">
        <f>C132*E132*C123</f>
        <v>30.400000000000002</v>
      </c>
      <c r="D134" s="102" t="s">
        <v>48</v>
      </c>
      <c r="E134" s="102"/>
    </row>
    <row r="135" spans="2:11" ht="18.75" customHeight="1" x14ac:dyDescent="0.3">
      <c r="B135" s="26" t="s">
        <v>27</v>
      </c>
      <c r="C135" s="15">
        <f>C132*E132*C121*30/C120</f>
        <v>0.6</v>
      </c>
      <c r="D135" s="103" t="s">
        <v>49</v>
      </c>
      <c r="E135" s="104"/>
      <c r="F135" s="3"/>
      <c r="G135" s="3"/>
    </row>
    <row r="136" spans="2:11" ht="18.75" customHeight="1" x14ac:dyDescent="0.3">
      <c r="B136" s="38"/>
      <c r="C136" s="16"/>
      <c r="D136" s="29"/>
      <c r="E136" s="29"/>
      <c r="F136" s="3"/>
      <c r="G136" s="3"/>
    </row>
    <row r="137" spans="2:11" ht="18.75" customHeight="1" x14ac:dyDescent="0.3">
      <c r="B137" s="108" t="s">
        <v>0</v>
      </c>
      <c r="C137" s="109"/>
      <c r="D137" s="109"/>
      <c r="E137" s="110"/>
      <c r="F137" s="3"/>
      <c r="G137" s="3"/>
    </row>
    <row r="138" spans="2:11" ht="18.75" customHeight="1" x14ac:dyDescent="0.3">
      <c r="B138" s="50" t="s">
        <v>1</v>
      </c>
      <c r="C138" s="111" t="s">
        <v>30</v>
      </c>
      <c r="D138" s="111"/>
      <c r="E138" s="112"/>
      <c r="F138" s="3"/>
      <c r="G138" s="3"/>
    </row>
    <row r="139" spans="2:11" ht="18.75" customHeight="1" x14ac:dyDescent="0.3">
      <c r="B139" s="51" t="s">
        <v>2</v>
      </c>
      <c r="C139" s="76" t="s">
        <v>11</v>
      </c>
      <c r="D139" s="36"/>
      <c r="E139" s="30"/>
      <c r="F139" s="4"/>
      <c r="G139" s="4"/>
    </row>
    <row r="140" spans="2:11" ht="18.75" customHeight="1" x14ac:dyDescent="0.3">
      <c r="B140" s="52" t="s">
        <v>3</v>
      </c>
      <c r="C140" s="77" t="s">
        <v>6</v>
      </c>
      <c r="D140" s="37"/>
      <c r="E140" s="31"/>
      <c r="F140" s="3"/>
      <c r="G140" s="3"/>
    </row>
    <row r="141" spans="2:11" ht="18.75" customHeight="1" x14ac:dyDescent="0.3">
      <c r="B141" s="1" t="s">
        <v>14</v>
      </c>
      <c r="C141" s="19">
        <v>1200</v>
      </c>
      <c r="D141" s="116" t="s">
        <v>45</v>
      </c>
      <c r="E141" s="117"/>
      <c r="F141" s="3"/>
      <c r="G141" s="3"/>
    </row>
    <row r="142" spans="2:11" ht="18.75" customHeight="1" x14ac:dyDescent="0.3">
      <c r="B142" s="1" t="s">
        <v>22</v>
      </c>
      <c r="C142" s="19">
        <v>6</v>
      </c>
      <c r="D142" s="116" t="s">
        <v>46</v>
      </c>
      <c r="E142" s="117"/>
      <c r="F142" s="3"/>
      <c r="G142" s="3"/>
    </row>
    <row r="143" spans="2:11" ht="18.75" customHeight="1" x14ac:dyDescent="0.3">
      <c r="B143" s="1" t="s">
        <v>23</v>
      </c>
      <c r="C143" s="19">
        <v>1</v>
      </c>
      <c r="D143" s="116" t="s">
        <v>47</v>
      </c>
      <c r="E143" s="117"/>
      <c r="F143" s="3"/>
      <c r="G143" s="3"/>
    </row>
    <row r="144" spans="2:11" ht="18.75" customHeight="1" x14ac:dyDescent="0.3">
      <c r="B144" s="1" t="s">
        <v>66</v>
      </c>
      <c r="C144" s="15">
        <f>C141/C142</f>
        <v>200</v>
      </c>
      <c r="D144" s="102" t="s">
        <v>58</v>
      </c>
      <c r="E144" s="102"/>
      <c r="F144" s="3"/>
      <c r="G144" s="3"/>
    </row>
    <row r="145" spans="2:11" ht="18.75" customHeight="1" x14ac:dyDescent="0.3">
      <c r="B145" s="1" t="s">
        <v>67</v>
      </c>
      <c r="C145" s="13">
        <f>C143*(C141/C142)</f>
        <v>200</v>
      </c>
      <c r="D145" s="102" t="s">
        <v>65</v>
      </c>
      <c r="E145" s="102"/>
      <c r="F145" s="3"/>
      <c r="G145" s="3"/>
    </row>
    <row r="146" spans="2:11" ht="18.75" customHeight="1" x14ac:dyDescent="0.3">
      <c r="B146" s="1" t="s">
        <v>61</v>
      </c>
      <c r="C146" s="59"/>
      <c r="D146" s="106" t="s">
        <v>59</v>
      </c>
      <c r="E146" s="107"/>
      <c r="F146" s="43">
        <f>C146</f>
        <v>0</v>
      </c>
      <c r="G146" s="3"/>
    </row>
    <row r="147" spans="2:11" ht="18.75" customHeight="1" x14ac:dyDescent="0.3">
      <c r="B147" s="1" t="s">
        <v>62</v>
      </c>
      <c r="C147" s="59">
        <v>30.4</v>
      </c>
      <c r="D147" s="106" t="s">
        <v>48</v>
      </c>
      <c r="E147" s="107"/>
      <c r="F147" s="43">
        <f>C147/C144</f>
        <v>0.152</v>
      </c>
      <c r="G147" s="3"/>
    </row>
    <row r="148" spans="2:11" ht="18.75" customHeight="1" x14ac:dyDescent="0.3">
      <c r="B148" s="1" t="s">
        <v>63</v>
      </c>
      <c r="C148" s="59"/>
      <c r="D148" s="106" t="s">
        <v>60</v>
      </c>
      <c r="E148" s="107"/>
      <c r="F148" s="43">
        <f>C148*C142/30</f>
        <v>0</v>
      </c>
      <c r="G148" s="3"/>
    </row>
    <row r="149" spans="2:11" ht="18.75" customHeight="1" thickBot="1" x14ac:dyDescent="0.35">
      <c r="B149" s="45" t="s">
        <v>64</v>
      </c>
      <c r="C149" s="78">
        <v>2</v>
      </c>
      <c r="D149" s="69" t="s">
        <v>16</v>
      </c>
      <c r="E149" s="70">
        <v>4</v>
      </c>
      <c r="F149" s="43">
        <f>E149*C149</f>
        <v>8</v>
      </c>
      <c r="G149" s="3"/>
      <c r="H149" s="41"/>
    </row>
    <row r="150" spans="2:11" ht="18.75" customHeight="1" thickBot="1" x14ac:dyDescent="0.35">
      <c r="B150" s="65" t="s">
        <v>68</v>
      </c>
      <c r="C150" s="79">
        <f>C149</f>
        <v>2</v>
      </c>
      <c r="D150" s="66" t="s">
        <v>16</v>
      </c>
      <c r="E150" s="84">
        <f>ROUNDDOWN(IF(F149&lt;C151,E149,C151/C150),4)</f>
        <v>7.5999999999999998E-2</v>
      </c>
      <c r="F150" s="3"/>
      <c r="G150" s="3"/>
      <c r="H150" s="41"/>
    </row>
    <row r="151" spans="2:11" ht="18.75" hidden="1" customHeight="1" x14ac:dyDescent="0.3">
      <c r="B151" s="64" t="s">
        <v>73</v>
      </c>
      <c r="C151" s="80">
        <f>C152/C143</f>
        <v>0.152</v>
      </c>
      <c r="D151" s="46"/>
      <c r="E151" s="46"/>
      <c r="F151" s="3"/>
      <c r="G151" s="3"/>
      <c r="H151" s="41"/>
    </row>
    <row r="152" spans="2:11" ht="18.75" hidden="1" customHeight="1" x14ac:dyDescent="0.3">
      <c r="B152" s="47" t="s">
        <v>74</v>
      </c>
      <c r="C152" s="42">
        <f>IF(AND(SMALL(F146:F148,1)=0,SMALL(F146:F148,2)=0),SMALL(F146:F148,3),IF(SMALL(F146:F148,1)=0,SMALL(F146:F148,2),SMALL(F146:F148,1)))</f>
        <v>0.152</v>
      </c>
      <c r="D152" s="46"/>
      <c r="E152" s="27"/>
      <c r="H152" s="41"/>
    </row>
    <row r="153" spans="2:11" ht="18.75" customHeight="1" x14ac:dyDescent="0.3">
      <c r="B153" s="96" t="s">
        <v>84</v>
      </c>
      <c r="C153" s="97"/>
      <c r="D153" s="97"/>
      <c r="E153" s="98"/>
      <c r="F153" s="3"/>
      <c r="G153" s="3"/>
      <c r="H153" s="41"/>
    </row>
    <row r="154" spans="2:11" ht="18.75" customHeight="1" x14ac:dyDescent="0.3">
      <c r="B154" s="1" t="s">
        <v>24</v>
      </c>
      <c r="C154" s="59">
        <v>2</v>
      </c>
      <c r="D154" s="44" t="s">
        <v>16</v>
      </c>
      <c r="E154" s="60">
        <v>7.5999999999999998E-2</v>
      </c>
      <c r="F154" s="3"/>
      <c r="G154" s="3"/>
      <c r="H154" s="99"/>
      <c r="I154" s="99"/>
      <c r="J154" s="99"/>
      <c r="K154" s="99"/>
    </row>
    <row r="155" spans="2:11" ht="18.75" customHeight="1" x14ac:dyDescent="0.3">
      <c r="B155" s="1" t="s">
        <v>50</v>
      </c>
      <c r="C155" s="13">
        <f>C154*E154*C143</f>
        <v>0.152</v>
      </c>
      <c r="D155" s="100" t="s">
        <v>51</v>
      </c>
      <c r="E155" s="101"/>
      <c r="F155" s="3"/>
      <c r="G155" s="3"/>
    </row>
    <row r="156" spans="2:11" ht="18.75" customHeight="1" x14ac:dyDescent="0.3">
      <c r="B156" s="1" t="s">
        <v>15</v>
      </c>
      <c r="C156" s="13">
        <f>C154*E154*C145</f>
        <v>30.4</v>
      </c>
      <c r="D156" s="102" t="s">
        <v>48</v>
      </c>
      <c r="E156" s="102"/>
    </row>
    <row r="157" spans="2:11" ht="18.75" customHeight="1" x14ac:dyDescent="0.3">
      <c r="B157" s="26" t="s">
        <v>27</v>
      </c>
      <c r="C157" s="15">
        <f>C154*E154*C143*30/C142</f>
        <v>0.7599999999999999</v>
      </c>
      <c r="D157" s="103" t="s">
        <v>49</v>
      </c>
      <c r="E157" s="104"/>
      <c r="F157" s="3"/>
      <c r="G157" s="3"/>
    </row>
    <row r="158" spans="2:11" ht="18.75" customHeight="1" x14ac:dyDescent="0.3">
      <c r="B158" s="38"/>
      <c r="C158" s="16"/>
      <c r="D158" s="29"/>
      <c r="E158" s="29"/>
      <c r="F158" s="3"/>
      <c r="G158" s="3"/>
    </row>
    <row r="159" spans="2:11" ht="18.75" customHeight="1" x14ac:dyDescent="0.3">
      <c r="B159" s="108" t="s">
        <v>0</v>
      </c>
      <c r="C159" s="109"/>
      <c r="D159" s="109"/>
      <c r="E159" s="110"/>
      <c r="F159" s="3"/>
      <c r="G159" s="3"/>
    </row>
    <row r="160" spans="2:11" ht="18.75" customHeight="1" x14ac:dyDescent="0.3">
      <c r="B160" s="7" t="s">
        <v>1</v>
      </c>
      <c r="C160" s="111" t="s">
        <v>78</v>
      </c>
      <c r="D160" s="114"/>
      <c r="E160" s="115"/>
      <c r="F160" s="3"/>
      <c r="G160" s="3"/>
    </row>
    <row r="161" spans="2:11" ht="18.75" customHeight="1" x14ac:dyDescent="0.3">
      <c r="B161" s="8" t="s">
        <v>2</v>
      </c>
      <c r="C161" s="17" t="s">
        <v>6</v>
      </c>
      <c r="D161" s="71"/>
      <c r="E161" s="72"/>
      <c r="F161" s="4"/>
      <c r="G161" s="4"/>
    </row>
    <row r="162" spans="2:11" ht="18.75" customHeight="1" x14ac:dyDescent="0.3">
      <c r="B162" s="9" t="s">
        <v>3</v>
      </c>
      <c r="C162" s="18" t="s">
        <v>6</v>
      </c>
      <c r="D162" s="73"/>
      <c r="E162" s="74"/>
      <c r="F162" s="3"/>
      <c r="G162" s="3"/>
    </row>
    <row r="163" spans="2:11" ht="18.75" customHeight="1" x14ac:dyDescent="0.3">
      <c r="B163" s="1" t="s">
        <v>14</v>
      </c>
      <c r="C163" s="19">
        <v>2136</v>
      </c>
      <c r="D163" s="105" t="s">
        <v>45</v>
      </c>
      <c r="E163" s="105"/>
      <c r="F163" s="3"/>
      <c r="G163" s="3"/>
    </row>
    <row r="164" spans="2:11" ht="18.75" customHeight="1" x14ac:dyDescent="0.3">
      <c r="B164" s="1" t="s">
        <v>22</v>
      </c>
      <c r="C164" s="19">
        <v>400</v>
      </c>
      <c r="D164" s="105" t="s">
        <v>76</v>
      </c>
      <c r="E164" s="105"/>
      <c r="F164" s="3"/>
      <c r="G164" s="3"/>
    </row>
    <row r="165" spans="2:11" ht="18.75" customHeight="1" x14ac:dyDescent="0.3">
      <c r="B165" s="1" t="s">
        <v>23</v>
      </c>
      <c r="C165" s="19">
        <v>400</v>
      </c>
      <c r="D165" s="105" t="s">
        <v>76</v>
      </c>
      <c r="E165" s="105"/>
      <c r="F165" s="3"/>
      <c r="G165" s="3"/>
    </row>
    <row r="166" spans="2:11" ht="18.75" customHeight="1" x14ac:dyDescent="0.3">
      <c r="B166" s="1" t="s">
        <v>66</v>
      </c>
      <c r="C166" s="15">
        <f>C163/C164</f>
        <v>5.34</v>
      </c>
      <c r="D166" s="102" t="s">
        <v>58</v>
      </c>
      <c r="E166" s="102"/>
      <c r="F166" s="3"/>
      <c r="G166" s="3"/>
    </row>
    <row r="167" spans="2:11" ht="18.75" customHeight="1" x14ac:dyDescent="0.3">
      <c r="B167" s="1" t="s">
        <v>67</v>
      </c>
      <c r="C167" s="13">
        <f>C165*(C163/C164)</f>
        <v>2136</v>
      </c>
      <c r="D167" s="102" t="s">
        <v>65</v>
      </c>
      <c r="E167" s="102"/>
      <c r="F167" s="3"/>
      <c r="G167" s="3"/>
    </row>
    <row r="168" spans="2:11" ht="18.75" customHeight="1" x14ac:dyDescent="0.3">
      <c r="B168" s="1" t="s">
        <v>61</v>
      </c>
      <c r="C168" s="59"/>
      <c r="D168" s="106" t="s">
        <v>59</v>
      </c>
      <c r="E168" s="107"/>
      <c r="F168" s="43">
        <f>C168</f>
        <v>0</v>
      </c>
      <c r="G168" s="3"/>
    </row>
    <row r="169" spans="2:11" ht="18.75" customHeight="1" x14ac:dyDescent="0.3">
      <c r="B169" s="1" t="s">
        <v>62</v>
      </c>
      <c r="C169" s="59">
        <v>30.4</v>
      </c>
      <c r="D169" s="106" t="s">
        <v>48</v>
      </c>
      <c r="E169" s="107"/>
      <c r="F169" s="43">
        <f>C169/C166</f>
        <v>5.6928838951310858</v>
      </c>
      <c r="G169" s="3"/>
    </row>
    <row r="170" spans="2:11" ht="18.75" customHeight="1" x14ac:dyDescent="0.3">
      <c r="B170" s="1" t="s">
        <v>63</v>
      </c>
      <c r="C170" s="59"/>
      <c r="D170" s="106" t="s">
        <v>60</v>
      </c>
      <c r="E170" s="107"/>
      <c r="F170" s="43">
        <f>C170*C164/30</f>
        <v>0</v>
      </c>
      <c r="G170" s="3"/>
    </row>
    <row r="171" spans="2:11" ht="18.75" customHeight="1" thickBot="1" x14ac:dyDescent="0.35">
      <c r="B171" s="45" t="s">
        <v>64</v>
      </c>
      <c r="C171" s="78">
        <v>2</v>
      </c>
      <c r="D171" s="69" t="s">
        <v>16</v>
      </c>
      <c r="E171" s="70">
        <v>4</v>
      </c>
      <c r="F171" s="43">
        <f>E171*C171</f>
        <v>8</v>
      </c>
      <c r="G171" s="3"/>
      <c r="H171" s="41"/>
    </row>
    <row r="172" spans="2:11" ht="18.75" customHeight="1" thickBot="1" x14ac:dyDescent="0.35">
      <c r="B172" s="65" t="s">
        <v>68</v>
      </c>
      <c r="C172" s="79">
        <f>C171</f>
        <v>2</v>
      </c>
      <c r="D172" s="66" t="s">
        <v>16</v>
      </c>
      <c r="E172" s="84">
        <f>ROUNDDOWN(IF(F171&lt;C173,E171,C173/C172),4)</f>
        <v>7.1000000000000004E-3</v>
      </c>
      <c r="F172" s="3"/>
      <c r="G172" s="3"/>
      <c r="H172" s="41"/>
    </row>
    <row r="173" spans="2:11" ht="18.75" hidden="1" customHeight="1" x14ac:dyDescent="0.3">
      <c r="B173" s="64" t="s">
        <v>73</v>
      </c>
      <c r="C173" s="80">
        <f>C174/C165</f>
        <v>1.4232209737827715E-2</v>
      </c>
      <c r="D173" s="46"/>
      <c r="E173" s="46"/>
      <c r="F173" s="3"/>
      <c r="G173" s="3"/>
      <c r="H173" s="41"/>
    </row>
    <row r="174" spans="2:11" ht="18.75" hidden="1" customHeight="1" x14ac:dyDescent="0.3">
      <c r="B174" s="47" t="s">
        <v>74</v>
      </c>
      <c r="C174" s="42">
        <f>IF(AND(SMALL(F168:F170,1)=0,SMALL(F168:F170,2)=0),SMALL(F168:F170,3),IF(SMALL(F168:F170,1)=0,SMALL(F168:F170,2),SMALL(F168:F170,1)))</f>
        <v>5.6928838951310858</v>
      </c>
      <c r="D174" s="46"/>
      <c r="E174" s="27"/>
      <c r="H174" s="41"/>
    </row>
    <row r="175" spans="2:11" ht="18.75" customHeight="1" x14ac:dyDescent="0.3">
      <c r="B175" s="96" t="s">
        <v>84</v>
      </c>
      <c r="C175" s="97"/>
      <c r="D175" s="97"/>
      <c r="E175" s="98"/>
      <c r="F175" s="3"/>
      <c r="G175" s="3"/>
      <c r="H175" s="41"/>
    </row>
    <row r="176" spans="2:11" ht="18.75" customHeight="1" x14ac:dyDescent="0.3">
      <c r="B176" s="1" t="s">
        <v>24</v>
      </c>
      <c r="C176" s="59">
        <v>2</v>
      </c>
      <c r="D176" s="44" t="s">
        <v>16</v>
      </c>
      <c r="E176" s="60">
        <v>7.1000000000000004E-3</v>
      </c>
      <c r="F176" s="3"/>
      <c r="G176" s="3"/>
      <c r="H176" s="99"/>
      <c r="I176" s="99"/>
      <c r="J176" s="99"/>
      <c r="K176" s="99"/>
    </row>
    <row r="177" spans="2:7" ht="18.75" customHeight="1" x14ac:dyDescent="0.3">
      <c r="B177" s="1" t="s">
        <v>50</v>
      </c>
      <c r="C177" s="13">
        <f>C176*E176*C165</f>
        <v>5.6800000000000006</v>
      </c>
      <c r="D177" s="100" t="s">
        <v>51</v>
      </c>
      <c r="E177" s="101"/>
      <c r="F177" s="3"/>
      <c r="G177" s="3"/>
    </row>
    <row r="178" spans="2:7" ht="18.75" customHeight="1" x14ac:dyDescent="0.3">
      <c r="B178" s="1" t="s">
        <v>15</v>
      </c>
      <c r="C178" s="13">
        <f>C176*E176*C167</f>
        <v>30.331200000000003</v>
      </c>
      <c r="D178" s="102" t="s">
        <v>48</v>
      </c>
      <c r="E178" s="102"/>
    </row>
    <row r="179" spans="2:7" ht="18.75" customHeight="1" x14ac:dyDescent="0.3">
      <c r="B179" s="26" t="s">
        <v>27</v>
      </c>
      <c r="C179" s="15">
        <f>C176*E176*C165*30/C164</f>
        <v>0.42599999999999999</v>
      </c>
      <c r="D179" s="103" t="s">
        <v>49</v>
      </c>
      <c r="E179" s="104"/>
      <c r="F179" s="3"/>
      <c r="G179" s="3"/>
    </row>
    <row r="180" spans="2:7" ht="18.75" customHeight="1" x14ac:dyDescent="0.3">
      <c r="B180" s="38"/>
      <c r="C180" s="16"/>
      <c r="D180" s="29"/>
      <c r="E180" s="29"/>
      <c r="F180" s="3"/>
      <c r="G180" s="3"/>
    </row>
    <row r="181" spans="2:7" ht="18.75" customHeight="1" x14ac:dyDescent="0.3">
      <c r="B181" s="108" t="s">
        <v>0</v>
      </c>
      <c r="C181" s="109"/>
      <c r="D181" s="109"/>
      <c r="E181" s="110"/>
      <c r="F181" s="3"/>
      <c r="G181" s="3"/>
    </row>
    <row r="182" spans="2:7" ht="18.75" customHeight="1" x14ac:dyDescent="0.3">
      <c r="B182" s="7" t="s">
        <v>1</v>
      </c>
      <c r="C182" s="111" t="s">
        <v>33</v>
      </c>
      <c r="D182" s="111"/>
      <c r="E182" s="112"/>
      <c r="F182" s="3"/>
      <c r="G182" s="3"/>
    </row>
    <row r="183" spans="2:7" ht="18.75" customHeight="1" x14ac:dyDescent="0.3">
      <c r="B183" s="8" t="s">
        <v>2</v>
      </c>
      <c r="C183" s="17" t="s">
        <v>7</v>
      </c>
      <c r="D183" s="71"/>
      <c r="E183" s="72"/>
      <c r="F183" s="4"/>
      <c r="G183" s="4"/>
    </row>
    <row r="184" spans="2:7" ht="18.75" customHeight="1" x14ac:dyDescent="0.3">
      <c r="B184" s="9" t="s">
        <v>3</v>
      </c>
      <c r="C184" s="18" t="s">
        <v>6</v>
      </c>
      <c r="D184" s="73"/>
      <c r="E184" s="74"/>
      <c r="F184" s="3"/>
      <c r="G184" s="3"/>
    </row>
    <row r="185" spans="2:7" ht="18.75" customHeight="1" x14ac:dyDescent="0.3">
      <c r="B185" s="1" t="s">
        <v>14</v>
      </c>
      <c r="C185" s="19">
        <v>2670</v>
      </c>
      <c r="D185" s="105" t="s">
        <v>45</v>
      </c>
      <c r="E185" s="105"/>
      <c r="F185" s="3"/>
      <c r="G185" s="3"/>
    </row>
    <row r="186" spans="2:7" ht="18.75" customHeight="1" x14ac:dyDescent="0.3">
      <c r="B186" s="1" t="s">
        <v>22</v>
      </c>
      <c r="C186" s="19">
        <v>30</v>
      </c>
      <c r="D186" s="105" t="s">
        <v>79</v>
      </c>
      <c r="E186" s="105"/>
      <c r="F186" s="3"/>
      <c r="G186" s="3"/>
    </row>
    <row r="187" spans="2:7" ht="18.75" customHeight="1" x14ac:dyDescent="0.3">
      <c r="B187" s="1" t="s">
        <v>23</v>
      </c>
      <c r="C187" s="19">
        <v>1</v>
      </c>
      <c r="D187" s="105" t="s">
        <v>79</v>
      </c>
      <c r="E187" s="105"/>
      <c r="F187" s="3"/>
      <c r="G187" s="3"/>
    </row>
    <row r="188" spans="2:7" ht="18.75" customHeight="1" x14ac:dyDescent="0.3">
      <c r="B188" s="1" t="s">
        <v>66</v>
      </c>
      <c r="C188" s="15">
        <f>C185/C186</f>
        <v>89</v>
      </c>
      <c r="D188" s="102" t="s">
        <v>58</v>
      </c>
      <c r="E188" s="102"/>
      <c r="F188" s="3"/>
      <c r="G188" s="3"/>
    </row>
    <row r="189" spans="2:7" ht="18.75" customHeight="1" x14ac:dyDescent="0.3">
      <c r="B189" s="1" t="s">
        <v>67</v>
      </c>
      <c r="C189" s="13">
        <f>C187*(C185/C186)</f>
        <v>89</v>
      </c>
      <c r="D189" s="102" t="s">
        <v>65</v>
      </c>
      <c r="E189" s="102"/>
      <c r="F189" s="3"/>
      <c r="G189" s="3"/>
    </row>
    <row r="190" spans="2:7" ht="18.75" customHeight="1" x14ac:dyDescent="0.3">
      <c r="B190" s="1" t="s">
        <v>61</v>
      </c>
      <c r="C190" s="59"/>
      <c r="D190" s="106" t="s">
        <v>59</v>
      </c>
      <c r="E190" s="107"/>
      <c r="F190" s="43">
        <f>C190</f>
        <v>0</v>
      </c>
      <c r="G190" s="3"/>
    </row>
    <row r="191" spans="2:7" ht="18.75" customHeight="1" x14ac:dyDescent="0.3">
      <c r="B191" s="1" t="s">
        <v>62</v>
      </c>
      <c r="C191" s="59">
        <v>30.4</v>
      </c>
      <c r="D191" s="106" t="s">
        <v>48</v>
      </c>
      <c r="E191" s="107"/>
      <c r="F191" s="43">
        <f>C191/C188</f>
        <v>0.34157303370786513</v>
      </c>
      <c r="G191" s="3"/>
    </row>
    <row r="192" spans="2:7" ht="18.75" customHeight="1" x14ac:dyDescent="0.3">
      <c r="B192" s="1" t="s">
        <v>63</v>
      </c>
      <c r="C192" s="59"/>
      <c r="D192" s="106" t="s">
        <v>60</v>
      </c>
      <c r="E192" s="107"/>
      <c r="F192" s="43">
        <f>C192*C186/30</f>
        <v>0</v>
      </c>
      <c r="G192" s="3"/>
    </row>
    <row r="193" spans="2:11" ht="18.75" customHeight="1" thickBot="1" x14ac:dyDescent="0.35">
      <c r="B193" s="45" t="s">
        <v>64</v>
      </c>
      <c r="C193" s="78">
        <v>2</v>
      </c>
      <c r="D193" s="69" t="s">
        <v>16</v>
      </c>
      <c r="E193" s="70">
        <v>4</v>
      </c>
      <c r="F193" s="43">
        <f>E193*C193</f>
        <v>8</v>
      </c>
      <c r="G193" s="3"/>
      <c r="H193" s="41"/>
    </row>
    <row r="194" spans="2:11" ht="18.75" customHeight="1" thickBot="1" x14ac:dyDescent="0.35">
      <c r="B194" s="65" t="s">
        <v>68</v>
      </c>
      <c r="C194" s="79">
        <f>C193</f>
        <v>2</v>
      </c>
      <c r="D194" s="66" t="s">
        <v>16</v>
      </c>
      <c r="E194" s="84">
        <f>ROUNDDOWN(IF(F193&lt;C195,E193,C195/C194),4)</f>
        <v>0.17069999999999999</v>
      </c>
      <c r="F194" s="3"/>
      <c r="G194" s="3"/>
      <c r="H194" s="41"/>
    </row>
    <row r="195" spans="2:11" ht="18.75" hidden="1" customHeight="1" x14ac:dyDescent="0.3">
      <c r="B195" s="64" t="s">
        <v>73</v>
      </c>
      <c r="C195" s="80">
        <f>C196/C187</f>
        <v>0.34157303370786513</v>
      </c>
      <c r="D195" s="46"/>
      <c r="E195" s="46"/>
      <c r="F195" s="3"/>
      <c r="G195" s="3"/>
      <c r="H195" s="41"/>
    </row>
    <row r="196" spans="2:11" ht="18.75" hidden="1" customHeight="1" x14ac:dyDescent="0.3">
      <c r="B196" s="47" t="s">
        <v>74</v>
      </c>
      <c r="C196" s="42">
        <f>IF(AND(SMALL(F190:F192,1)=0,SMALL(F190:F192,2)=0),SMALL(F190:F192,3),IF(SMALL(F190:F192,1)=0,SMALL(F190:F192,2),SMALL(F190:F192,1)))</f>
        <v>0.34157303370786513</v>
      </c>
      <c r="D196" s="46"/>
      <c r="E196" s="27"/>
      <c r="H196" s="41"/>
    </row>
    <row r="197" spans="2:11" ht="18.75" customHeight="1" x14ac:dyDescent="0.3">
      <c r="B197" s="96" t="s">
        <v>84</v>
      </c>
      <c r="C197" s="97"/>
      <c r="D197" s="97"/>
      <c r="E197" s="98"/>
      <c r="F197" s="3"/>
      <c r="G197" s="3"/>
      <c r="H197" s="41"/>
    </row>
    <row r="198" spans="2:11" ht="18.75" customHeight="1" x14ac:dyDescent="0.3">
      <c r="B198" s="1" t="s">
        <v>24</v>
      </c>
      <c r="C198" s="59">
        <v>2</v>
      </c>
      <c r="D198" s="44" t="s">
        <v>16</v>
      </c>
      <c r="E198" s="60">
        <v>0.17069999999999999</v>
      </c>
      <c r="F198" s="3"/>
      <c r="G198" s="3"/>
      <c r="H198" s="99"/>
      <c r="I198" s="99"/>
      <c r="J198" s="99"/>
      <c r="K198" s="99"/>
    </row>
    <row r="199" spans="2:11" ht="18.75" customHeight="1" x14ac:dyDescent="0.3">
      <c r="B199" s="1" t="s">
        <v>50</v>
      </c>
      <c r="C199" s="13">
        <f>C198*E198*C187</f>
        <v>0.34139999999999998</v>
      </c>
      <c r="D199" s="100" t="s">
        <v>51</v>
      </c>
      <c r="E199" s="101"/>
      <c r="F199" s="3"/>
      <c r="G199" s="3"/>
    </row>
    <row r="200" spans="2:11" ht="18.75" customHeight="1" x14ac:dyDescent="0.3">
      <c r="B200" s="1" t="s">
        <v>15</v>
      </c>
      <c r="C200" s="13">
        <f>C198*E198*C189</f>
        <v>30.384599999999999</v>
      </c>
      <c r="D200" s="102" t="s">
        <v>48</v>
      </c>
      <c r="E200" s="102"/>
    </row>
    <row r="201" spans="2:11" ht="18.75" customHeight="1" x14ac:dyDescent="0.3">
      <c r="B201" s="26" t="s">
        <v>27</v>
      </c>
      <c r="C201" s="15">
        <f>C198*E198*C187*30/C186</f>
        <v>0.34139999999999998</v>
      </c>
      <c r="D201" s="103" t="s">
        <v>49</v>
      </c>
      <c r="E201" s="104"/>
      <c r="F201" s="3"/>
      <c r="G201" s="3"/>
    </row>
    <row r="202" spans="2:11" ht="18.75" customHeight="1" x14ac:dyDescent="0.3">
      <c r="B202" s="38"/>
      <c r="C202" s="16"/>
      <c r="D202" s="29"/>
      <c r="E202" s="29"/>
      <c r="F202" s="3"/>
      <c r="G202" s="3"/>
    </row>
    <row r="203" spans="2:11" ht="18.75" customHeight="1" x14ac:dyDescent="0.3">
      <c r="B203" s="108" t="s">
        <v>0</v>
      </c>
      <c r="C203" s="109"/>
      <c r="D203" s="109"/>
      <c r="E203" s="110"/>
      <c r="F203" s="3"/>
      <c r="G203" s="3"/>
    </row>
    <row r="204" spans="2:11" ht="18.75" customHeight="1" x14ac:dyDescent="0.3">
      <c r="B204" s="7" t="s">
        <v>1</v>
      </c>
      <c r="C204" s="111" t="s">
        <v>32</v>
      </c>
      <c r="D204" s="111"/>
      <c r="E204" s="112"/>
      <c r="F204" s="3"/>
      <c r="G204" s="3"/>
    </row>
    <row r="205" spans="2:11" ht="18.75" customHeight="1" x14ac:dyDescent="0.3">
      <c r="B205" s="8" t="s">
        <v>2</v>
      </c>
      <c r="C205" s="17" t="s">
        <v>9</v>
      </c>
      <c r="D205" s="71"/>
      <c r="E205" s="72"/>
      <c r="F205" s="4"/>
      <c r="G205" s="4"/>
    </row>
    <row r="206" spans="2:11" ht="18.75" customHeight="1" x14ac:dyDescent="0.3">
      <c r="B206" s="9" t="s">
        <v>3</v>
      </c>
      <c r="C206" s="18" t="s">
        <v>6</v>
      </c>
      <c r="D206" s="73"/>
      <c r="E206" s="74"/>
      <c r="F206" s="3"/>
      <c r="G206" s="3"/>
    </row>
    <row r="207" spans="2:11" ht="18.75" customHeight="1" x14ac:dyDescent="0.3">
      <c r="B207" s="1" t="s">
        <v>14</v>
      </c>
      <c r="C207" s="19">
        <v>400</v>
      </c>
      <c r="D207" s="105" t="s">
        <v>45</v>
      </c>
      <c r="E207" s="105"/>
      <c r="F207" s="3"/>
      <c r="G207" s="3"/>
    </row>
    <row r="208" spans="2:11" ht="18.75" customHeight="1" x14ac:dyDescent="0.3">
      <c r="B208" s="1" t="s">
        <v>22</v>
      </c>
      <c r="C208" s="19">
        <v>20</v>
      </c>
      <c r="D208" s="105" t="s">
        <v>79</v>
      </c>
      <c r="E208" s="105"/>
      <c r="F208" s="3"/>
      <c r="G208" s="3"/>
    </row>
    <row r="209" spans="2:11" ht="18.75" customHeight="1" x14ac:dyDescent="0.3">
      <c r="B209" s="1" t="s">
        <v>23</v>
      </c>
      <c r="C209" s="19">
        <v>1</v>
      </c>
      <c r="D209" s="105" t="s">
        <v>79</v>
      </c>
      <c r="E209" s="105"/>
      <c r="F209" s="3"/>
      <c r="G209" s="3"/>
    </row>
    <row r="210" spans="2:11" ht="18.75" customHeight="1" x14ac:dyDescent="0.3">
      <c r="B210" s="1" t="s">
        <v>66</v>
      </c>
      <c r="C210" s="15">
        <f>C207/C208</f>
        <v>20</v>
      </c>
      <c r="D210" s="102" t="s">
        <v>58</v>
      </c>
      <c r="E210" s="102"/>
      <c r="F210" s="3"/>
      <c r="G210" s="3"/>
    </row>
    <row r="211" spans="2:11" ht="18.75" customHeight="1" x14ac:dyDescent="0.3">
      <c r="B211" s="1" t="s">
        <v>67</v>
      </c>
      <c r="C211" s="13">
        <f>C209*(C207/C208)</f>
        <v>20</v>
      </c>
      <c r="D211" s="102" t="s">
        <v>65</v>
      </c>
      <c r="E211" s="102"/>
      <c r="F211" s="3"/>
      <c r="G211" s="3"/>
    </row>
    <row r="212" spans="2:11" ht="18.75" customHeight="1" x14ac:dyDescent="0.3">
      <c r="B212" s="1" t="s">
        <v>61</v>
      </c>
      <c r="C212" s="59"/>
      <c r="D212" s="106" t="s">
        <v>59</v>
      </c>
      <c r="E212" s="107"/>
      <c r="F212" s="43">
        <f>C212</f>
        <v>0</v>
      </c>
      <c r="G212" s="3"/>
    </row>
    <row r="213" spans="2:11" ht="18.75" customHeight="1" x14ac:dyDescent="0.3">
      <c r="B213" s="1" t="s">
        <v>62</v>
      </c>
      <c r="C213" s="59">
        <v>30.4</v>
      </c>
      <c r="D213" s="106" t="s">
        <v>48</v>
      </c>
      <c r="E213" s="107"/>
      <c r="F213" s="43">
        <f>C213/C210</f>
        <v>1.52</v>
      </c>
      <c r="G213" s="3"/>
    </row>
    <row r="214" spans="2:11" ht="18.75" customHeight="1" x14ac:dyDescent="0.3">
      <c r="B214" s="1" t="s">
        <v>63</v>
      </c>
      <c r="C214" s="59"/>
      <c r="D214" s="106" t="s">
        <v>60</v>
      </c>
      <c r="E214" s="107"/>
      <c r="F214" s="43">
        <f>C214*C208/30</f>
        <v>0</v>
      </c>
      <c r="G214" s="3"/>
    </row>
    <row r="215" spans="2:11" ht="18.75" customHeight="1" thickBot="1" x14ac:dyDescent="0.35">
      <c r="B215" s="45" t="s">
        <v>64</v>
      </c>
      <c r="C215" s="78">
        <v>2</v>
      </c>
      <c r="D215" s="69" t="s">
        <v>16</v>
      </c>
      <c r="E215" s="70">
        <v>4</v>
      </c>
      <c r="F215" s="43">
        <f>E215*C215</f>
        <v>8</v>
      </c>
      <c r="G215" s="3"/>
      <c r="H215" s="41"/>
    </row>
    <row r="216" spans="2:11" ht="18.75" customHeight="1" thickBot="1" x14ac:dyDescent="0.35">
      <c r="B216" s="65" t="s">
        <v>68</v>
      </c>
      <c r="C216" s="79">
        <f>C215</f>
        <v>2</v>
      </c>
      <c r="D216" s="66" t="s">
        <v>16</v>
      </c>
      <c r="E216" s="84">
        <f>ROUNDDOWN(IF(F215&lt;C217,E215,C217/C216),4)</f>
        <v>0.76</v>
      </c>
      <c r="F216" s="3"/>
      <c r="G216" s="3"/>
      <c r="H216" s="41"/>
    </row>
    <row r="217" spans="2:11" ht="18.75" hidden="1" customHeight="1" x14ac:dyDescent="0.3">
      <c r="B217" s="64" t="s">
        <v>73</v>
      </c>
      <c r="C217" s="80">
        <f>C218/C209</f>
        <v>1.52</v>
      </c>
      <c r="D217" s="46"/>
      <c r="E217" s="46"/>
      <c r="F217" s="3"/>
      <c r="G217" s="3"/>
      <c r="H217" s="41"/>
    </row>
    <row r="218" spans="2:11" ht="18.75" hidden="1" customHeight="1" x14ac:dyDescent="0.3">
      <c r="B218" s="47" t="s">
        <v>74</v>
      </c>
      <c r="C218" s="42">
        <f>IF(AND(SMALL(F212:F214,1)=0,SMALL(F212:F214,2)=0),SMALL(F212:F214,3),IF(SMALL(F212:F214,1)=0,SMALL(F212:F214,2),SMALL(F212:F214,1)))</f>
        <v>1.52</v>
      </c>
      <c r="D218" s="46"/>
      <c r="E218" s="27"/>
      <c r="H218" s="41"/>
    </row>
    <row r="219" spans="2:11" ht="18.75" customHeight="1" x14ac:dyDescent="0.3">
      <c r="B219" s="96" t="s">
        <v>84</v>
      </c>
      <c r="C219" s="97"/>
      <c r="D219" s="97"/>
      <c r="E219" s="98"/>
      <c r="F219" s="3"/>
      <c r="G219" s="3"/>
      <c r="H219" s="41"/>
    </row>
    <row r="220" spans="2:11" ht="18.75" customHeight="1" x14ac:dyDescent="0.3">
      <c r="B220" s="1" t="s">
        <v>24</v>
      </c>
      <c r="C220" s="59">
        <v>2</v>
      </c>
      <c r="D220" s="44" t="s">
        <v>16</v>
      </c>
      <c r="E220" s="60">
        <v>0.76</v>
      </c>
      <c r="F220" s="3"/>
      <c r="G220" s="3"/>
      <c r="H220" s="99"/>
      <c r="I220" s="99"/>
      <c r="J220" s="99"/>
      <c r="K220" s="99"/>
    </row>
    <row r="221" spans="2:11" ht="18.75" customHeight="1" x14ac:dyDescent="0.3">
      <c r="B221" s="1" t="s">
        <v>50</v>
      </c>
      <c r="C221" s="13">
        <f>C220*E220*C209</f>
        <v>1.52</v>
      </c>
      <c r="D221" s="100" t="s">
        <v>51</v>
      </c>
      <c r="E221" s="101"/>
      <c r="F221" s="3"/>
      <c r="G221" s="3"/>
    </row>
    <row r="222" spans="2:11" ht="18.75" customHeight="1" x14ac:dyDescent="0.3">
      <c r="B222" s="1" t="s">
        <v>15</v>
      </c>
      <c r="C222" s="13">
        <f>C220*E220*C211</f>
        <v>30.4</v>
      </c>
      <c r="D222" s="102" t="s">
        <v>48</v>
      </c>
      <c r="E222" s="102"/>
    </row>
    <row r="223" spans="2:11" ht="18.75" customHeight="1" x14ac:dyDescent="0.3">
      <c r="B223" s="26" t="s">
        <v>27</v>
      </c>
      <c r="C223" s="15">
        <f>C220*E220*C209*30/C208</f>
        <v>2.2800000000000002</v>
      </c>
      <c r="D223" s="103" t="s">
        <v>49</v>
      </c>
      <c r="E223" s="104"/>
      <c r="F223" s="3"/>
      <c r="G223" s="3"/>
    </row>
    <row r="224" spans="2:11" ht="18.75" customHeight="1" x14ac:dyDescent="0.3">
      <c r="B224" s="38"/>
      <c r="C224" s="16"/>
      <c r="D224" s="29"/>
      <c r="E224" s="29"/>
      <c r="F224" s="3"/>
      <c r="G224" s="3"/>
    </row>
    <row r="225" spans="2:8" ht="18.75" customHeight="1" x14ac:dyDescent="0.3">
      <c r="B225" s="108" t="s">
        <v>0</v>
      </c>
      <c r="C225" s="109"/>
      <c r="D225" s="109"/>
      <c r="E225" s="110"/>
      <c r="F225" s="3"/>
      <c r="G225" s="3"/>
    </row>
    <row r="226" spans="2:8" ht="18.75" customHeight="1" x14ac:dyDescent="0.3">
      <c r="B226" s="7" t="s">
        <v>1</v>
      </c>
      <c r="C226" s="111" t="s">
        <v>36</v>
      </c>
      <c r="D226" s="111"/>
      <c r="E226" s="112"/>
      <c r="F226" s="3"/>
      <c r="G226" s="3"/>
    </row>
    <row r="227" spans="2:8" ht="18.75" customHeight="1" x14ac:dyDescent="0.3">
      <c r="B227" s="8" t="s">
        <v>2</v>
      </c>
      <c r="C227" s="17" t="s">
        <v>9</v>
      </c>
      <c r="D227" s="71"/>
      <c r="E227" s="72"/>
      <c r="F227" s="4"/>
      <c r="G227" s="4"/>
    </row>
    <row r="228" spans="2:8" ht="18.75" customHeight="1" x14ac:dyDescent="0.3">
      <c r="B228" s="9" t="s">
        <v>3</v>
      </c>
      <c r="C228" s="18" t="s">
        <v>6</v>
      </c>
      <c r="D228" s="73"/>
      <c r="E228" s="74"/>
      <c r="F228" s="3"/>
      <c r="G228" s="3"/>
    </row>
    <row r="229" spans="2:8" ht="18.75" customHeight="1" x14ac:dyDescent="0.3">
      <c r="B229" s="1" t="s">
        <v>14</v>
      </c>
      <c r="C229" s="19">
        <v>400</v>
      </c>
      <c r="D229" s="105" t="s">
        <v>45</v>
      </c>
      <c r="E229" s="105"/>
      <c r="F229" s="3"/>
      <c r="G229" s="3"/>
    </row>
    <row r="230" spans="2:8" ht="18.75" customHeight="1" x14ac:dyDescent="0.3">
      <c r="B230" s="1" t="s">
        <v>22</v>
      </c>
      <c r="C230" s="19">
        <v>20</v>
      </c>
      <c r="D230" s="105" t="s">
        <v>79</v>
      </c>
      <c r="E230" s="105"/>
      <c r="F230" s="3"/>
      <c r="G230" s="3"/>
    </row>
    <row r="231" spans="2:8" ht="18.75" customHeight="1" x14ac:dyDescent="0.3">
      <c r="B231" s="1" t="s">
        <v>23</v>
      </c>
      <c r="C231" s="19">
        <v>1</v>
      </c>
      <c r="D231" s="105" t="s">
        <v>79</v>
      </c>
      <c r="E231" s="105"/>
      <c r="F231" s="3"/>
      <c r="G231" s="3"/>
    </row>
    <row r="232" spans="2:8" ht="18.75" customHeight="1" x14ac:dyDescent="0.3">
      <c r="B232" s="1" t="s">
        <v>66</v>
      </c>
      <c r="C232" s="15">
        <f>C229/C230</f>
        <v>20</v>
      </c>
      <c r="D232" s="102" t="s">
        <v>58</v>
      </c>
      <c r="E232" s="102"/>
      <c r="F232" s="3"/>
      <c r="G232" s="3"/>
    </row>
    <row r="233" spans="2:8" ht="18.75" customHeight="1" x14ac:dyDescent="0.3">
      <c r="B233" s="1" t="s">
        <v>67</v>
      </c>
      <c r="C233" s="13">
        <f>C231*(C229/C230)</f>
        <v>20</v>
      </c>
      <c r="D233" s="102" t="s">
        <v>65</v>
      </c>
      <c r="E233" s="102"/>
      <c r="F233" s="3"/>
      <c r="G233" s="3"/>
    </row>
    <row r="234" spans="2:8" ht="18.75" customHeight="1" x14ac:dyDescent="0.3">
      <c r="B234" s="1" t="s">
        <v>61</v>
      </c>
      <c r="C234" s="59"/>
      <c r="D234" s="106" t="s">
        <v>59</v>
      </c>
      <c r="E234" s="107"/>
      <c r="F234" s="43">
        <f>C234</f>
        <v>0</v>
      </c>
      <c r="G234" s="3"/>
    </row>
    <row r="235" spans="2:8" ht="18.75" customHeight="1" x14ac:dyDescent="0.3">
      <c r="B235" s="1" t="s">
        <v>62</v>
      </c>
      <c r="C235" s="59">
        <v>30.4</v>
      </c>
      <c r="D235" s="106" t="s">
        <v>48</v>
      </c>
      <c r="E235" s="107"/>
      <c r="F235" s="43">
        <f>C235/C232</f>
        <v>1.52</v>
      </c>
      <c r="G235" s="3"/>
    </row>
    <row r="236" spans="2:8" ht="18.75" customHeight="1" x14ac:dyDescent="0.3">
      <c r="B236" s="1" t="s">
        <v>63</v>
      </c>
      <c r="C236" s="59"/>
      <c r="D236" s="106" t="s">
        <v>60</v>
      </c>
      <c r="E236" s="107"/>
      <c r="F236" s="43">
        <f>C236*C230/30</f>
        <v>0</v>
      </c>
      <c r="G236" s="3"/>
    </row>
    <row r="237" spans="2:8" ht="18.75" customHeight="1" thickBot="1" x14ac:dyDescent="0.35">
      <c r="B237" s="45" t="s">
        <v>64</v>
      </c>
      <c r="C237" s="78">
        <v>2</v>
      </c>
      <c r="D237" s="69" t="s">
        <v>16</v>
      </c>
      <c r="E237" s="70">
        <v>4</v>
      </c>
      <c r="F237" s="43">
        <f>E237*C237</f>
        <v>8</v>
      </c>
      <c r="G237" s="3"/>
      <c r="H237" s="41"/>
    </row>
    <row r="238" spans="2:8" ht="18.75" customHeight="1" thickBot="1" x14ac:dyDescent="0.35">
      <c r="B238" s="65" t="s">
        <v>68</v>
      </c>
      <c r="C238" s="79">
        <f>C237</f>
        <v>2</v>
      </c>
      <c r="D238" s="66" t="s">
        <v>16</v>
      </c>
      <c r="E238" s="84">
        <f>ROUNDDOWN(IF(F237&lt;C239,E237,C239/C238),4)</f>
        <v>0.76</v>
      </c>
      <c r="F238" s="3"/>
      <c r="G238" s="3"/>
      <c r="H238" s="41"/>
    </row>
    <row r="239" spans="2:8" ht="18.75" hidden="1" customHeight="1" x14ac:dyDescent="0.3">
      <c r="B239" s="64" t="s">
        <v>73</v>
      </c>
      <c r="C239" s="80">
        <f>C240/C231</f>
        <v>1.52</v>
      </c>
      <c r="D239" s="46"/>
      <c r="E239" s="46"/>
      <c r="F239" s="3"/>
      <c r="G239" s="3"/>
      <c r="H239" s="41"/>
    </row>
    <row r="240" spans="2:8" ht="18.75" hidden="1" customHeight="1" x14ac:dyDescent="0.3">
      <c r="B240" s="47" t="s">
        <v>74</v>
      </c>
      <c r="C240" s="42">
        <f>IF(AND(SMALL(F234:F236,1)=0,SMALL(F234:F236,2)=0),SMALL(F234:F236,3),IF(SMALL(F234:F236,1)=0,SMALL(F234:F236,2),SMALL(F234:F236,1)))</f>
        <v>1.52</v>
      </c>
      <c r="D240" s="46"/>
      <c r="E240" s="27"/>
      <c r="H240" s="41"/>
    </row>
    <row r="241" spans="2:11" ht="18.75" customHeight="1" x14ac:dyDescent="0.3">
      <c r="B241" s="96" t="s">
        <v>84</v>
      </c>
      <c r="C241" s="97"/>
      <c r="D241" s="97"/>
      <c r="E241" s="98"/>
      <c r="F241" s="3"/>
      <c r="G241" s="3"/>
      <c r="H241" s="41"/>
    </row>
    <row r="242" spans="2:11" ht="18.75" customHeight="1" x14ac:dyDescent="0.3">
      <c r="B242" s="1" t="s">
        <v>24</v>
      </c>
      <c r="C242" s="59">
        <v>2</v>
      </c>
      <c r="D242" s="44" t="s">
        <v>16</v>
      </c>
      <c r="E242" s="60">
        <v>0.76</v>
      </c>
      <c r="F242" s="3"/>
      <c r="G242" s="3"/>
      <c r="H242" s="99"/>
      <c r="I242" s="99"/>
      <c r="J242" s="99"/>
      <c r="K242" s="99"/>
    </row>
    <row r="243" spans="2:11" ht="18.75" customHeight="1" x14ac:dyDescent="0.3">
      <c r="B243" s="1" t="s">
        <v>50</v>
      </c>
      <c r="C243" s="13">
        <f>C242*E242*C231</f>
        <v>1.52</v>
      </c>
      <c r="D243" s="100" t="s">
        <v>51</v>
      </c>
      <c r="E243" s="101"/>
      <c r="F243" s="3"/>
      <c r="G243" s="3"/>
    </row>
    <row r="244" spans="2:11" ht="18.75" customHeight="1" x14ac:dyDescent="0.3">
      <c r="B244" s="1" t="s">
        <v>15</v>
      </c>
      <c r="C244" s="13">
        <f>C242*E242*C233</f>
        <v>30.4</v>
      </c>
      <c r="D244" s="102" t="s">
        <v>48</v>
      </c>
      <c r="E244" s="102"/>
    </row>
    <row r="245" spans="2:11" ht="18.75" customHeight="1" x14ac:dyDescent="0.3">
      <c r="B245" s="26" t="s">
        <v>27</v>
      </c>
      <c r="C245" s="15">
        <f>C242*E242*C231*30/C230</f>
        <v>2.2800000000000002</v>
      </c>
      <c r="D245" s="103" t="s">
        <v>49</v>
      </c>
      <c r="E245" s="104"/>
      <c r="F245" s="3"/>
      <c r="G245" s="3"/>
    </row>
    <row r="246" spans="2:11" ht="18.75" customHeight="1" x14ac:dyDescent="0.3">
      <c r="B246" s="38"/>
      <c r="C246" s="16"/>
      <c r="D246" s="29"/>
      <c r="E246" s="29"/>
      <c r="F246" s="3"/>
      <c r="G246" s="3"/>
    </row>
    <row r="247" spans="2:11" ht="18.75" customHeight="1" x14ac:dyDescent="0.3">
      <c r="B247" s="108" t="s">
        <v>0</v>
      </c>
      <c r="C247" s="109"/>
      <c r="D247" s="109"/>
      <c r="E247" s="110"/>
      <c r="F247" s="3"/>
      <c r="G247" s="3"/>
    </row>
    <row r="248" spans="2:11" ht="18.75" customHeight="1" x14ac:dyDescent="0.3">
      <c r="B248" s="7" t="s">
        <v>1</v>
      </c>
      <c r="C248" s="111" t="s">
        <v>82</v>
      </c>
      <c r="D248" s="111"/>
      <c r="E248" s="112"/>
      <c r="F248" s="3"/>
      <c r="G248" s="3"/>
    </row>
    <row r="249" spans="2:11" ht="18.75" customHeight="1" x14ac:dyDescent="0.3">
      <c r="B249" s="8" t="s">
        <v>2</v>
      </c>
      <c r="C249" s="17" t="s">
        <v>28</v>
      </c>
      <c r="D249" s="71"/>
      <c r="E249" s="72"/>
      <c r="F249" s="4"/>
      <c r="G249" s="4"/>
    </row>
    <row r="250" spans="2:11" ht="18.75" customHeight="1" x14ac:dyDescent="0.3">
      <c r="B250" s="9" t="s">
        <v>3</v>
      </c>
      <c r="C250" s="18" t="s">
        <v>29</v>
      </c>
      <c r="D250" s="73"/>
      <c r="E250" s="74"/>
      <c r="F250" s="3"/>
      <c r="G250" s="3"/>
    </row>
    <row r="251" spans="2:11" ht="18.75" customHeight="1" x14ac:dyDescent="0.3">
      <c r="B251" s="1" t="s">
        <v>14</v>
      </c>
      <c r="C251" s="19">
        <v>828</v>
      </c>
      <c r="D251" s="105" t="s">
        <v>45</v>
      </c>
      <c r="E251" s="105"/>
      <c r="F251" s="3"/>
      <c r="G251" s="3"/>
    </row>
    <row r="252" spans="2:11" ht="18.75" customHeight="1" x14ac:dyDescent="0.3">
      <c r="B252" s="1" t="s">
        <v>22</v>
      </c>
      <c r="C252" s="19">
        <v>225</v>
      </c>
      <c r="D252" s="105" t="s">
        <v>76</v>
      </c>
      <c r="E252" s="105"/>
      <c r="F252" s="3"/>
      <c r="G252" s="3"/>
    </row>
    <row r="253" spans="2:11" ht="18.75" customHeight="1" x14ac:dyDescent="0.3">
      <c r="B253" s="1" t="s">
        <v>23</v>
      </c>
      <c r="C253" s="19">
        <v>2.5</v>
      </c>
      <c r="D253" s="105" t="s">
        <v>76</v>
      </c>
      <c r="E253" s="105"/>
      <c r="F253" s="3"/>
      <c r="G253" s="3"/>
    </row>
    <row r="254" spans="2:11" ht="18.75" customHeight="1" x14ac:dyDescent="0.3">
      <c r="B254" s="1" t="s">
        <v>66</v>
      </c>
      <c r="C254" s="15">
        <f>C251/C252</f>
        <v>3.68</v>
      </c>
      <c r="D254" s="102" t="s">
        <v>58</v>
      </c>
      <c r="E254" s="102"/>
      <c r="F254" s="3"/>
      <c r="G254" s="3"/>
    </row>
    <row r="255" spans="2:11" ht="18.75" customHeight="1" x14ac:dyDescent="0.3">
      <c r="B255" s="1" t="s">
        <v>67</v>
      </c>
      <c r="C255" s="13">
        <f>C253*(C251/C252)</f>
        <v>9.2000000000000011</v>
      </c>
      <c r="D255" s="102" t="s">
        <v>65</v>
      </c>
      <c r="E255" s="102"/>
      <c r="F255" s="3"/>
      <c r="G255" s="3"/>
    </row>
    <row r="256" spans="2:11" ht="18.75" customHeight="1" x14ac:dyDescent="0.3">
      <c r="B256" s="1" t="s">
        <v>61</v>
      </c>
      <c r="C256" s="59"/>
      <c r="D256" s="106" t="s">
        <v>59</v>
      </c>
      <c r="E256" s="107"/>
      <c r="F256" s="43">
        <f>C256</f>
        <v>0</v>
      </c>
      <c r="G256" s="3"/>
    </row>
    <row r="257" spans="2:11" ht="18.75" customHeight="1" x14ac:dyDescent="0.3">
      <c r="B257" s="1" t="s">
        <v>62</v>
      </c>
      <c r="C257" s="59">
        <v>30.4</v>
      </c>
      <c r="D257" s="106" t="s">
        <v>48</v>
      </c>
      <c r="E257" s="107"/>
      <c r="F257" s="43">
        <f>C257/C254</f>
        <v>8.2608695652173907</v>
      </c>
      <c r="G257" s="3"/>
    </row>
    <row r="258" spans="2:11" ht="18.75" customHeight="1" x14ac:dyDescent="0.3">
      <c r="B258" s="1" t="s">
        <v>63</v>
      </c>
      <c r="C258" s="59"/>
      <c r="D258" s="106" t="s">
        <v>60</v>
      </c>
      <c r="E258" s="107"/>
      <c r="F258" s="43">
        <f>C258*C252/30</f>
        <v>0</v>
      </c>
      <c r="G258" s="3"/>
    </row>
    <row r="259" spans="2:11" ht="18.75" customHeight="1" thickBot="1" x14ac:dyDescent="0.35">
      <c r="B259" s="45" t="s">
        <v>64</v>
      </c>
      <c r="C259" s="78">
        <v>2</v>
      </c>
      <c r="D259" s="69" t="s">
        <v>16</v>
      </c>
      <c r="E259" s="70">
        <v>4</v>
      </c>
      <c r="F259" s="43">
        <f>E259*C259</f>
        <v>8</v>
      </c>
      <c r="G259" s="3"/>
      <c r="H259" s="41"/>
    </row>
    <row r="260" spans="2:11" ht="18.75" customHeight="1" thickBot="1" x14ac:dyDescent="0.35">
      <c r="B260" s="65" t="s">
        <v>68</v>
      </c>
      <c r="C260" s="79">
        <f>C259</f>
        <v>2</v>
      </c>
      <c r="D260" s="66" t="s">
        <v>16</v>
      </c>
      <c r="E260" s="84">
        <f>ROUNDDOWN(IF(F259&lt;C261,E259,C261/C260),4)</f>
        <v>1.6520999999999999</v>
      </c>
      <c r="F260" s="3"/>
      <c r="G260" s="3"/>
      <c r="H260" s="41"/>
    </row>
    <row r="261" spans="2:11" ht="18.75" hidden="1" customHeight="1" x14ac:dyDescent="0.3">
      <c r="B261" s="64" t="s">
        <v>73</v>
      </c>
      <c r="C261" s="80">
        <f>C262/C253</f>
        <v>3.3043478260869561</v>
      </c>
      <c r="D261" s="46"/>
      <c r="E261" s="46"/>
      <c r="F261" s="3"/>
      <c r="G261" s="3"/>
      <c r="H261" s="41"/>
    </row>
    <row r="262" spans="2:11" ht="18.75" hidden="1" customHeight="1" x14ac:dyDescent="0.3">
      <c r="B262" s="47" t="s">
        <v>74</v>
      </c>
      <c r="C262" s="42">
        <f>IF(AND(SMALL(F256:F258,1)=0,SMALL(F256:F258,2)=0),SMALL(F256:F258,3),IF(SMALL(F256:F258,1)=0,SMALL(F256:F258,2),SMALL(F256:F258,1)))</f>
        <v>8.2608695652173907</v>
      </c>
      <c r="D262" s="46"/>
      <c r="E262" s="27"/>
      <c r="H262" s="41"/>
    </row>
    <row r="263" spans="2:11" ht="18.75" customHeight="1" x14ac:dyDescent="0.3">
      <c r="B263" s="96" t="s">
        <v>84</v>
      </c>
      <c r="C263" s="97"/>
      <c r="D263" s="97"/>
      <c r="E263" s="98"/>
      <c r="F263" s="3"/>
      <c r="G263" s="3"/>
      <c r="H263" s="41"/>
    </row>
    <row r="264" spans="2:11" ht="18.75" customHeight="1" x14ac:dyDescent="0.3">
      <c r="B264" s="1" t="s">
        <v>24</v>
      </c>
      <c r="C264" s="59">
        <v>2</v>
      </c>
      <c r="D264" s="44" t="s">
        <v>16</v>
      </c>
      <c r="E264" s="60">
        <v>1.6520999999999999</v>
      </c>
      <c r="F264" s="3"/>
      <c r="G264" s="3"/>
      <c r="H264" s="99"/>
      <c r="I264" s="99"/>
      <c r="J264" s="99"/>
      <c r="K264" s="99"/>
    </row>
    <row r="265" spans="2:11" ht="18.75" customHeight="1" x14ac:dyDescent="0.3">
      <c r="B265" s="1" t="s">
        <v>50</v>
      </c>
      <c r="C265" s="13">
        <f>C264*E264*C253</f>
        <v>8.2605000000000004</v>
      </c>
      <c r="D265" s="100" t="s">
        <v>51</v>
      </c>
      <c r="E265" s="101"/>
      <c r="F265" s="3"/>
      <c r="G265" s="3"/>
    </row>
    <row r="266" spans="2:11" ht="18.75" customHeight="1" x14ac:dyDescent="0.3">
      <c r="B266" s="1" t="s">
        <v>15</v>
      </c>
      <c r="C266" s="13">
        <f>C264*E264*C255</f>
        <v>30.39864</v>
      </c>
      <c r="D266" s="102" t="s">
        <v>48</v>
      </c>
      <c r="E266" s="102"/>
    </row>
    <row r="267" spans="2:11" ht="18.75" customHeight="1" x14ac:dyDescent="0.3">
      <c r="B267" s="26" t="s">
        <v>27</v>
      </c>
      <c r="C267" s="15">
        <f>C264*E264*C253*30/C252</f>
        <v>1.1013999999999999</v>
      </c>
      <c r="D267" s="103" t="s">
        <v>49</v>
      </c>
      <c r="E267" s="104"/>
      <c r="F267" s="3"/>
      <c r="G267" s="3"/>
    </row>
    <row r="268" spans="2:11" ht="18.75" customHeight="1" x14ac:dyDescent="0.3">
      <c r="B268" s="38"/>
      <c r="C268" s="16"/>
      <c r="D268" s="29"/>
      <c r="E268" s="29"/>
      <c r="F268" s="3"/>
      <c r="G268" s="3"/>
    </row>
    <row r="269" spans="2:11" ht="18.75" customHeight="1" x14ac:dyDescent="0.3">
      <c r="B269" s="108" t="s">
        <v>0</v>
      </c>
      <c r="C269" s="109"/>
      <c r="D269" s="109"/>
      <c r="E269" s="110"/>
      <c r="F269" s="3"/>
      <c r="G269" s="3"/>
    </row>
    <row r="270" spans="2:11" ht="18.75" customHeight="1" x14ac:dyDescent="0.3">
      <c r="B270" s="7" t="s">
        <v>1</v>
      </c>
      <c r="C270" s="111" t="s">
        <v>83</v>
      </c>
      <c r="D270" s="111"/>
      <c r="E270" s="112"/>
      <c r="F270" s="3"/>
      <c r="G270" s="3"/>
    </row>
    <row r="271" spans="2:11" ht="18.75" customHeight="1" x14ac:dyDescent="0.3">
      <c r="B271" s="8" t="s">
        <v>2</v>
      </c>
      <c r="C271" s="17" t="s">
        <v>10</v>
      </c>
      <c r="D271" s="71"/>
      <c r="E271" s="72"/>
      <c r="F271" s="4"/>
      <c r="G271" s="4"/>
    </row>
    <row r="272" spans="2:11" ht="18.75" customHeight="1" x14ac:dyDescent="0.3">
      <c r="B272" s="9" t="s">
        <v>3</v>
      </c>
      <c r="C272" s="18" t="s">
        <v>6</v>
      </c>
      <c r="D272" s="73"/>
      <c r="E272" s="74"/>
      <c r="F272" s="3"/>
      <c r="G272" s="3"/>
    </row>
    <row r="273" spans="2:11" ht="18.75" customHeight="1" x14ac:dyDescent="0.3">
      <c r="B273" s="1" t="s">
        <v>14</v>
      </c>
      <c r="C273" s="19">
        <v>1515</v>
      </c>
      <c r="D273" s="105" t="s">
        <v>45</v>
      </c>
      <c r="E273" s="105"/>
      <c r="F273" s="3"/>
      <c r="G273" s="3"/>
    </row>
    <row r="274" spans="2:11" ht="18.75" customHeight="1" x14ac:dyDescent="0.3">
      <c r="B274" s="1" t="s">
        <v>22</v>
      </c>
      <c r="C274" s="19">
        <v>5</v>
      </c>
      <c r="D274" s="105" t="s">
        <v>79</v>
      </c>
      <c r="E274" s="105"/>
      <c r="F274" s="3"/>
      <c r="G274" s="3"/>
    </row>
    <row r="275" spans="2:11" ht="18.75" customHeight="1" x14ac:dyDescent="0.3">
      <c r="B275" s="1" t="s">
        <v>23</v>
      </c>
      <c r="C275" s="19">
        <v>1</v>
      </c>
      <c r="D275" s="105" t="s">
        <v>79</v>
      </c>
      <c r="E275" s="105"/>
      <c r="F275" s="3"/>
      <c r="G275" s="3"/>
    </row>
    <row r="276" spans="2:11" ht="18.75" customHeight="1" x14ac:dyDescent="0.3">
      <c r="B276" s="1" t="s">
        <v>66</v>
      </c>
      <c r="C276" s="15">
        <f>C273/C274</f>
        <v>303</v>
      </c>
      <c r="D276" s="102" t="s">
        <v>58</v>
      </c>
      <c r="E276" s="102"/>
      <c r="F276" s="3"/>
      <c r="G276" s="3"/>
    </row>
    <row r="277" spans="2:11" ht="18.75" customHeight="1" x14ac:dyDescent="0.3">
      <c r="B277" s="1" t="s">
        <v>67</v>
      </c>
      <c r="C277" s="13">
        <f>C275*(C273/C274)</f>
        <v>303</v>
      </c>
      <c r="D277" s="102" t="s">
        <v>65</v>
      </c>
      <c r="E277" s="102"/>
      <c r="F277" s="3"/>
      <c r="G277" s="3"/>
    </row>
    <row r="278" spans="2:11" ht="18.75" customHeight="1" x14ac:dyDescent="0.3">
      <c r="B278" s="1" t="s">
        <v>61</v>
      </c>
      <c r="C278" s="59"/>
      <c r="D278" s="106" t="s">
        <v>59</v>
      </c>
      <c r="E278" s="107"/>
      <c r="F278" s="43">
        <f>C278</f>
        <v>0</v>
      </c>
      <c r="G278" s="3"/>
    </row>
    <row r="279" spans="2:11" ht="18.75" customHeight="1" x14ac:dyDescent="0.3">
      <c r="B279" s="1" t="s">
        <v>62</v>
      </c>
      <c r="C279" s="59">
        <v>30.4</v>
      </c>
      <c r="D279" s="106" t="s">
        <v>48</v>
      </c>
      <c r="E279" s="107"/>
      <c r="F279" s="43">
        <f>C279/C276</f>
        <v>0.10033003300330033</v>
      </c>
      <c r="G279" s="3"/>
    </row>
    <row r="280" spans="2:11" ht="18.75" customHeight="1" x14ac:dyDescent="0.3">
      <c r="B280" s="1" t="s">
        <v>63</v>
      </c>
      <c r="C280" s="59"/>
      <c r="D280" s="106" t="s">
        <v>60</v>
      </c>
      <c r="E280" s="107"/>
      <c r="F280" s="43">
        <f>C280*C274/30</f>
        <v>0</v>
      </c>
      <c r="G280" s="3"/>
    </row>
    <row r="281" spans="2:11" ht="18.75" customHeight="1" thickBot="1" x14ac:dyDescent="0.35">
      <c r="B281" s="45" t="s">
        <v>64</v>
      </c>
      <c r="C281" s="78">
        <v>2</v>
      </c>
      <c r="D281" s="69" t="s">
        <v>16</v>
      </c>
      <c r="E281" s="70">
        <v>4</v>
      </c>
      <c r="F281" s="43">
        <f>E281*C281</f>
        <v>8</v>
      </c>
      <c r="G281" s="3"/>
      <c r="H281" s="41"/>
    </row>
    <row r="282" spans="2:11" ht="18.75" customHeight="1" thickBot="1" x14ac:dyDescent="0.35">
      <c r="B282" s="65" t="s">
        <v>68</v>
      </c>
      <c r="C282" s="79">
        <f>C281</f>
        <v>2</v>
      </c>
      <c r="D282" s="66" t="s">
        <v>16</v>
      </c>
      <c r="E282" s="84">
        <f>ROUNDDOWN(IF(F281&lt;C283,E281,C283/C282),4)</f>
        <v>5.0099999999999999E-2</v>
      </c>
      <c r="F282" s="3"/>
      <c r="G282" s="3"/>
      <c r="H282" s="41"/>
    </row>
    <row r="283" spans="2:11" ht="18.75" hidden="1" customHeight="1" x14ac:dyDescent="0.3">
      <c r="B283" s="64" t="s">
        <v>73</v>
      </c>
      <c r="C283" s="80">
        <f>C284/C275</f>
        <v>0.10033003300330033</v>
      </c>
      <c r="D283" s="46"/>
      <c r="E283" s="46"/>
      <c r="F283" s="3"/>
      <c r="G283" s="3"/>
      <c r="H283" s="41"/>
    </row>
    <row r="284" spans="2:11" ht="18.75" hidden="1" customHeight="1" x14ac:dyDescent="0.3">
      <c r="B284" s="47" t="s">
        <v>74</v>
      </c>
      <c r="C284" s="42">
        <f>IF(AND(SMALL(F278:F280,1)=0,SMALL(F278:F280,2)=0),SMALL(F278:F280,3),IF(SMALL(F278:F280,1)=0,SMALL(F278:F280,2),SMALL(F278:F280,1)))</f>
        <v>0.10033003300330033</v>
      </c>
      <c r="D284" s="46"/>
      <c r="E284" s="27"/>
      <c r="H284" s="41"/>
    </row>
    <row r="285" spans="2:11" ht="18.75" customHeight="1" x14ac:dyDescent="0.3">
      <c r="B285" s="96" t="s">
        <v>84</v>
      </c>
      <c r="C285" s="97"/>
      <c r="D285" s="97"/>
      <c r="E285" s="98"/>
      <c r="F285" s="3"/>
      <c r="G285" s="3"/>
      <c r="H285" s="41"/>
    </row>
    <row r="286" spans="2:11" ht="18.75" customHeight="1" x14ac:dyDescent="0.3">
      <c r="B286" s="1" t="s">
        <v>24</v>
      </c>
      <c r="C286" s="59">
        <v>2</v>
      </c>
      <c r="D286" s="44" t="s">
        <v>16</v>
      </c>
      <c r="E286" s="60">
        <v>5.0099999999999999E-2</v>
      </c>
      <c r="F286" s="3"/>
      <c r="G286" s="3"/>
      <c r="H286" s="99"/>
      <c r="I286" s="99"/>
      <c r="J286" s="99"/>
      <c r="K286" s="99"/>
    </row>
    <row r="287" spans="2:11" ht="18.75" customHeight="1" x14ac:dyDescent="0.3">
      <c r="B287" s="1" t="s">
        <v>50</v>
      </c>
      <c r="C287" s="13">
        <f>C286*E286*C275</f>
        <v>0.1002</v>
      </c>
      <c r="D287" s="100" t="s">
        <v>51</v>
      </c>
      <c r="E287" s="101"/>
      <c r="F287" s="3"/>
      <c r="G287" s="3"/>
    </row>
    <row r="288" spans="2:11" ht="18.75" customHeight="1" x14ac:dyDescent="0.3">
      <c r="B288" s="1" t="s">
        <v>15</v>
      </c>
      <c r="C288" s="13">
        <f>C286*E286*C277</f>
        <v>30.360599999999998</v>
      </c>
      <c r="D288" s="102" t="s">
        <v>48</v>
      </c>
      <c r="E288" s="102"/>
    </row>
    <row r="289" spans="2:8" ht="18.75" customHeight="1" x14ac:dyDescent="0.3">
      <c r="B289" s="26" t="s">
        <v>27</v>
      </c>
      <c r="C289" s="15">
        <f>C286*E286*C275*30/C274</f>
        <v>0.60119999999999996</v>
      </c>
      <c r="D289" s="103" t="s">
        <v>49</v>
      </c>
      <c r="E289" s="104"/>
      <c r="F289" s="3"/>
      <c r="G289" s="3"/>
    </row>
    <row r="290" spans="2:8" ht="18.75" customHeight="1" x14ac:dyDescent="0.3">
      <c r="B290" s="38"/>
      <c r="C290" s="16"/>
      <c r="D290" s="29"/>
      <c r="E290" s="29"/>
      <c r="F290" s="3"/>
      <c r="G290" s="3"/>
    </row>
    <row r="291" spans="2:8" ht="18.75" customHeight="1" x14ac:dyDescent="0.3">
      <c r="B291" s="108" t="s">
        <v>0</v>
      </c>
      <c r="C291" s="109"/>
      <c r="D291" s="109"/>
      <c r="E291" s="110"/>
      <c r="F291" s="3"/>
      <c r="G291" s="3"/>
    </row>
    <row r="292" spans="2:8" ht="18.75" customHeight="1" x14ac:dyDescent="0.3">
      <c r="B292" s="7" t="s">
        <v>1</v>
      </c>
      <c r="C292" s="111" t="s">
        <v>37</v>
      </c>
      <c r="D292" s="111"/>
      <c r="E292" s="112"/>
      <c r="F292" s="3"/>
      <c r="G292" s="3"/>
    </row>
    <row r="293" spans="2:8" ht="18.75" customHeight="1" x14ac:dyDescent="0.3">
      <c r="B293" s="8" t="s">
        <v>2</v>
      </c>
      <c r="C293" s="17" t="s">
        <v>11</v>
      </c>
      <c r="D293" s="71"/>
      <c r="E293" s="72"/>
      <c r="F293" s="4"/>
      <c r="G293" s="4"/>
    </row>
    <row r="294" spans="2:8" ht="18.75" customHeight="1" x14ac:dyDescent="0.3">
      <c r="B294" s="9" t="s">
        <v>3</v>
      </c>
      <c r="C294" s="18" t="s">
        <v>6</v>
      </c>
      <c r="D294" s="73"/>
      <c r="E294" s="74"/>
      <c r="F294" s="3"/>
      <c r="G294" s="3"/>
    </row>
    <row r="295" spans="2:8" ht="18.75" customHeight="1" x14ac:dyDescent="0.3">
      <c r="B295" s="1" t="s">
        <v>14</v>
      </c>
      <c r="C295" s="19">
        <v>1812</v>
      </c>
      <c r="D295" s="105" t="s">
        <v>45</v>
      </c>
      <c r="E295" s="105"/>
      <c r="F295" s="3"/>
      <c r="G295" s="3"/>
    </row>
    <row r="296" spans="2:8" ht="18.75" customHeight="1" x14ac:dyDescent="0.3">
      <c r="B296" s="1" t="s">
        <v>22</v>
      </c>
      <c r="C296" s="19">
        <v>6</v>
      </c>
      <c r="D296" s="105" t="s">
        <v>79</v>
      </c>
      <c r="E296" s="105"/>
      <c r="F296" s="3"/>
      <c r="G296" s="3"/>
    </row>
    <row r="297" spans="2:8" ht="18.75" customHeight="1" x14ac:dyDescent="0.3">
      <c r="B297" s="1" t="s">
        <v>23</v>
      </c>
      <c r="C297" s="19">
        <v>1</v>
      </c>
      <c r="D297" s="105" t="s">
        <v>79</v>
      </c>
      <c r="E297" s="105"/>
      <c r="F297" s="3"/>
      <c r="G297" s="3"/>
    </row>
    <row r="298" spans="2:8" ht="18.75" customHeight="1" x14ac:dyDescent="0.3">
      <c r="B298" s="1" t="s">
        <v>66</v>
      </c>
      <c r="C298" s="15">
        <f>C295/C296</f>
        <v>302</v>
      </c>
      <c r="D298" s="102" t="s">
        <v>58</v>
      </c>
      <c r="E298" s="102"/>
      <c r="F298" s="3"/>
      <c r="G298" s="3"/>
    </row>
    <row r="299" spans="2:8" ht="18.75" customHeight="1" x14ac:dyDescent="0.3">
      <c r="B299" s="1" t="s">
        <v>67</v>
      </c>
      <c r="C299" s="13">
        <f>C297*(C295/C296)</f>
        <v>302</v>
      </c>
      <c r="D299" s="102" t="s">
        <v>65</v>
      </c>
      <c r="E299" s="102"/>
      <c r="F299" s="3"/>
      <c r="G299" s="3"/>
    </row>
    <row r="300" spans="2:8" ht="18.75" customHeight="1" x14ac:dyDescent="0.3">
      <c r="B300" s="1" t="s">
        <v>61</v>
      </c>
      <c r="C300" s="59"/>
      <c r="D300" s="106" t="s">
        <v>59</v>
      </c>
      <c r="E300" s="107"/>
      <c r="F300" s="43">
        <f>C300</f>
        <v>0</v>
      </c>
      <c r="G300" s="3"/>
    </row>
    <row r="301" spans="2:8" ht="18.75" customHeight="1" x14ac:dyDescent="0.3">
      <c r="B301" s="1" t="s">
        <v>62</v>
      </c>
      <c r="C301" s="59">
        <v>30.4</v>
      </c>
      <c r="D301" s="106" t="s">
        <v>48</v>
      </c>
      <c r="E301" s="107"/>
      <c r="F301" s="43">
        <f>C301/C298</f>
        <v>0.10066225165562913</v>
      </c>
      <c r="G301" s="3"/>
    </row>
    <row r="302" spans="2:8" ht="18.75" customHeight="1" x14ac:dyDescent="0.3">
      <c r="B302" s="1" t="s">
        <v>63</v>
      </c>
      <c r="C302" s="59"/>
      <c r="D302" s="106" t="s">
        <v>60</v>
      </c>
      <c r="E302" s="107"/>
      <c r="F302" s="43">
        <f>C302*C296/30</f>
        <v>0</v>
      </c>
      <c r="G302" s="3"/>
    </row>
    <row r="303" spans="2:8" ht="18.75" customHeight="1" thickBot="1" x14ac:dyDescent="0.35">
      <c r="B303" s="45" t="s">
        <v>64</v>
      </c>
      <c r="C303" s="78">
        <v>2</v>
      </c>
      <c r="D303" s="69" t="s">
        <v>16</v>
      </c>
      <c r="E303" s="70">
        <v>4</v>
      </c>
      <c r="F303" s="43">
        <f>E303*C303</f>
        <v>8</v>
      </c>
      <c r="G303" s="3"/>
      <c r="H303" s="41"/>
    </row>
    <row r="304" spans="2:8" ht="18.75" customHeight="1" thickBot="1" x14ac:dyDescent="0.35">
      <c r="B304" s="65" t="s">
        <v>68</v>
      </c>
      <c r="C304" s="79">
        <f>C303</f>
        <v>2</v>
      </c>
      <c r="D304" s="66" t="s">
        <v>16</v>
      </c>
      <c r="E304" s="84">
        <f>ROUNDDOWN(IF(F303&lt;C305,E303,C305/C304),4)</f>
        <v>5.0299999999999997E-2</v>
      </c>
      <c r="F304" s="3"/>
      <c r="G304" s="3"/>
      <c r="H304" s="41"/>
    </row>
    <row r="305" spans="2:11" ht="18.75" hidden="1" customHeight="1" x14ac:dyDescent="0.3">
      <c r="B305" s="64" t="s">
        <v>73</v>
      </c>
      <c r="C305" s="80">
        <f>C306/C297</f>
        <v>0.10066225165562913</v>
      </c>
      <c r="D305" s="46"/>
      <c r="E305" s="46"/>
      <c r="F305" s="3"/>
      <c r="G305" s="3"/>
      <c r="H305" s="41"/>
    </row>
    <row r="306" spans="2:11" ht="18.75" hidden="1" customHeight="1" x14ac:dyDescent="0.3">
      <c r="B306" s="47" t="s">
        <v>74</v>
      </c>
      <c r="C306" s="42">
        <f>IF(AND(SMALL(F300:F302,1)=0,SMALL(F300:F302,2)=0),SMALL(F300:F302,3),IF(SMALL(F300:F302,1)=0,SMALL(F300:F302,2),SMALL(F300:F302,1)))</f>
        <v>0.10066225165562913</v>
      </c>
      <c r="D306" s="46"/>
      <c r="E306" s="27"/>
      <c r="H306" s="41"/>
    </row>
    <row r="307" spans="2:11" ht="18.75" customHeight="1" x14ac:dyDescent="0.3">
      <c r="B307" s="96" t="s">
        <v>84</v>
      </c>
      <c r="C307" s="97"/>
      <c r="D307" s="97"/>
      <c r="E307" s="98"/>
      <c r="F307" s="3"/>
      <c r="G307" s="3"/>
      <c r="H307" s="41"/>
    </row>
    <row r="308" spans="2:11" ht="18.75" customHeight="1" x14ac:dyDescent="0.3">
      <c r="B308" s="1" t="s">
        <v>24</v>
      </c>
      <c r="C308" s="59">
        <v>2</v>
      </c>
      <c r="D308" s="44" t="s">
        <v>16</v>
      </c>
      <c r="E308" s="60">
        <v>5.0299999999999997E-2</v>
      </c>
      <c r="F308" s="3"/>
      <c r="G308" s="3"/>
      <c r="H308" s="99"/>
      <c r="I308" s="99"/>
      <c r="J308" s="99"/>
      <c r="K308" s="99"/>
    </row>
    <row r="309" spans="2:11" ht="18.75" customHeight="1" x14ac:dyDescent="0.3">
      <c r="B309" s="1" t="s">
        <v>50</v>
      </c>
      <c r="C309" s="13">
        <f>C308*E308*C297</f>
        <v>0.10059999999999999</v>
      </c>
      <c r="D309" s="100" t="s">
        <v>51</v>
      </c>
      <c r="E309" s="101"/>
      <c r="F309" s="3"/>
      <c r="G309" s="3"/>
    </row>
    <row r="310" spans="2:11" ht="18.75" customHeight="1" x14ac:dyDescent="0.3">
      <c r="B310" s="1" t="s">
        <v>15</v>
      </c>
      <c r="C310" s="13">
        <f>C308*E308*C299</f>
        <v>30.3812</v>
      </c>
      <c r="D310" s="102" t="s">
        <v>48</v>
      </c>
      <c r="E310" s="102"/>
    </row>
    <row r="311" spans="2:11" ht="18.75" customHeight="1" x14ac:dyDescent="0.3">
      <c r="B311" s="26" t="s">
        <v>27</v>
      </c>
      <c r="C311" s="15">
        <f>C308*E308*C297*30/C296</f>
        <v>0.503</v>
      </c>
      <c r="D311" s="103" t="s">
        <v>49</v>
      </c>
      <c r="E311" s="104"/>
      <c r="F311" s="3"/>
      <c r="G311" s="3"/>
    </row>
    <row r="312" spans="2:11" ht="18.75" customHeight="1" x14ac:dyDescent="0.3">
      <c r="B312" s="38"/>
      <c r="C312" s="16"/>
      <c r="D312" s="29"/>
      <c r="E312" s="29"/>
      <c r="F312" s="3"/>
      <c r="G312" s="3"/>
    </row>
    <row r="313" spans="2:11" s="23" customFormat="1" ht="18.75" customHeight="1" x14ac:dyDescent="0.3">
      <c r="B313" s="55"/>
      <c r="C313" s="82"/>
      <c r="D313" s="22"/>
      <c r="E313" s="34"/>
      <c r="F313" s="21"/>
      <c r="G313" s="21"/>
    </row>
    <row r="314" spans="2:11" ht="18.75" customHeight="1" thickBot="1" x14ac:dyDescent="0.35">
      <c r="B314" s="54"/>
      <c r="C314" s="81"/>
      <c r="D314" s="10"/>
      <c r="E314" s="27"/>
      <c r="F314" s="3"/>
      <c r="G314" s="3"/>
    </row>
    <row r="315" spans="2:11" ht="18.75" customHeight="1" x14ac:dyDescent="0.3">
      <c r="B315" s="86" t="s">
        <v>14</v>
      </c>
      <c r="C315" s="87">
        <v>2040</v>
      </c>
      <c r="D315" s="127" t="s">
        <v>12</v>
      </c>
      <c r="E315" s="128"/>
      <c r="F315" s="24" t="s">
        <v>53</v>
      </c>
      <c r="G315" s="24"/>
    </row>
    <row r="316" spans="2:11" ht="18.75" customHeight="1" x14ac:dyDescent="0.3">
      <c r="B316" s="88" t="s">
        <v>39</v>
      </c>
      <c r="C316" s="12">
        <v>400</v>
      </c>
      <c r="D316" s="113" t="s">
        <v>40</v>
      </c>
      <c r="E316" s="122"/>
      <c r="F316" s="24" t="s">
        <v>56</v>
      </c>
      <c r="G316" s="24"/>
    </row>
    <row r="317" spans="2:11" s="3" customFormat="1" ht="18.75" customHeight="1" x14ac:dyDescent="0.3">
      <c r="B317" s="89"/>
      <c r="C317" s="25"/>
      <c r="D317" s="39"/>
      <c r="E317" s="90"/>
      <c r="F317" s="24"/>
      <c r="G317" s="24"/>
    </row>
    <row r="318" spans="2:11" ht="18.75" customHeight="1" x14ac:dyDescent="0.3">
      <c r="B318" s="88" t="s">
        <v>38</v>
      </c>
      <c r="C318" s="20">
        <v>800</v>
      </c>
      <c r="D318" s="113" t="s">
        <v>12</v>
      </c>
      <c r="E318" s="122"/>
      <c r="F318" s="3" t="s">
        <v>54</v>
      </c>
      <c r="G318" s="3"/>
    </row>
    <row r="319" spans="2:11" ht="18.75" customHeight="1" x14ac:dyDescent="0.3">
      <c r="B319" s="91" t="s">
        <v>72</v>
      </c>
      <c r="C319" s="40">
        <f>30*(C318/C315)</f>
        <v>11.76470588235294</v>
      </c>
      <c r="D319" s="123" t="s">
        <v>44</v>
      </c>
      <c r="E319" s="124"/>
      <c r="F319" s="3" t="s">
        <v>21</v>
      </c>
      <c r="G319" s="3"/>
    </row>
    <row r="320" spans="2:11" ht="18.75" customHeight="1" x14ac:dyDescent="0.3">
      <c r="B320" s="91" t="s">
        <v>71</v>
      </c>
      <c r="C320" s="40">
        <f>C319*C316/30</f>
        <v>156.8627450980392</v>
      </c>
      <c r="D320" s="123" t="s">
        <v>43</v>
      </c>
      <c r="E320" s="124"/>
      <c r="F320" s="3" t="s">
        <v>21</v>
      </c>
      <c r="G320" s="3"/>
    </row>
    <row r="321" spans="2:7" ht="18.75" customHeight="1" x14ac:dyDescent="0.3">
      <c r="B321" s="92"/>
      <c r="C321" s="27"/>
      <c r="D321" s="10"/>
      <c r="E321" s="93"/>
    </row>
    <row r="322" spans="2:7" ht="18.75" customHeight="1" x14ac:dyDescent="0.3">
      <c r="B322" s="88" t="s">
        <v>41</v>
      </c>
      <c r="C322" s="20">
        <v>156.80000000000001</v>
      </c>
      <c r="D322" s="113" t="s">
        <v>40</v>
      </c>
      <c r="E322" s="122"/>
      <c r="F322" s="3" t="s">
        <v>55</v>
      </c>
      <c r="G322" s="3"/>
    </row>
    <row r="323" spans="2:7" ht="18.75" customHeight="1" x14ac:dyDescent="0.3">
      <c r="B323" s="91" t="s">
        <v>70</v>
      </c>
      <c r="C323" s="15">
        <f>C322*30/C316</f>
        <v>11.76</v>
      </c>
      <c r="D323" s="123" t="s">
        <v>44</v>
      </c>
      <c r="E323" s="124"/>
      <c r="F323" s="3" t="s">
        <v>21</v>
      </c>
      <c r="G323" s="3"/>
    </row>
    <row r="324" spans="2:7" ht="18.75" customHeight="1" thickBot="1" x14ac:dyDescent="0.35">
      <c r="B324" s="94" t="s">
        <v>69</v>
      </c>
      <c r="C324" s="95">
        <f>C323/30</f>
        <v>0.39200000000000002</v>
      </c>
      <c r="D324" s="125" t="s">
        <v>57</v>
      </c>
      <c r="E324" s="126"/>
      <c r="F324" s="3" t="s">
        <v>21</v>
      </c>
      <c r="G324" s="3"/>
    </row>
    <row r="325" spans="2:7" ht="18.75" customHeight="1" x14ac:dyDescent="0.3">
      <c r="B325" s="56"/>
      <c r="C325" s="85"/>
      <c r="D325" s="29"/>
      <c r="E325" s="29"/>
      <c r="F325" s="3"/>
      <c r="G325" s="3"/>
    </row>
    <row r="326" spans="2:7" ht="18.75" customHeight="1" x14ac:dyDescent="0.3">
      <c r="B326" s="48"/>
      <c r="C326" s="81"/>
      <c r="D326" s="10"/>
      <c r="E326" s="27"/>
      <c r="F326" s="3"/>
      <c r="G326" s="3"/>
    </row>
    <row r="327" spans="2:7" ht="18.75" customHeight="1" x14ac:dyDescent="0.3">
      <c r="B327" s="57" t="s">
        <v>14</v>
      </c>
      <c r="C327" s="12">
        <v>2040</v>
      </c>
      <c r="D327" s="113" t="s">
        <v>45</v>
      </c>
      <c r="E327" s="113"/>
      <c r="F327" s="3" t="s">
        <v>17</v>
      </c>
      <c r="G327" s="3"/>
    </row>
    <row r="328" spans="2:7" ht="18.75" customHeight="1" x14ac:dyDescent="0.3">
      <c r="B328" s="57" t="s">
        <v>22</v>
      </c>
      <c r="C328" s="12">
        <v>400</v>
      </c>
      <c r="D328" s="113" t="s">
        <v>46</v>
      </c>
      <c r="E328" s="113"/>
      <c r="F328" s="3" t="s">
        <v>18</v>
      </c>
      <c r="G328" s="3"/>
    </row>
    <row r="329" spans="2:7" ht="18.75" customHeight="1" x14ac:dyDescent="0.3">
      <c r="B329" s="57" t="s">
        <v>26</v>
      </c>
      <c r="C329" s="12">
        <v>400</v>
      </c>
      <c r="D329" s="113" t="s">
        <v>47</v>
      </c>
      <c r="E329" s="113"/>
      <c r="F329" s="3" t="s">
        <v>19</v>
      </c>
      <c r="G329" s="3"/>
    </row>
    <row r="330" spans="2:7" ht="18.75" customHeight="1" x14ac:dyDescent="0.3">
      <c r="B330" s="57" t="s">
        <v>13</v>
      </c>
      <c r="C330" s="13">
        <f>C329*(C327/C328)</f>
        <v>2039.9999999999998</v>
      </c>
      <c r="D330" s="102" t="s">
        <v>65</v>
      </c>
      <c r="E330" s="102"/>
      <c r="F330" s="3" t="s">
        <v>21</v>
      </c>
      <c r="G330" s="3"/>
    </row>
    <row r="331" spans="2:7" ht="18.75" customHeight="1" x14ac:dyDescent="0.3">
      <c r="B331" s="57" t="s">
        <v>24</v>
      </c>
      <c r="C331" s="12">
        <v>1</v>
      </c>
      <c r="D331" s="2" t="s">
        <v>16</v>
      </c>
      <c r="E331" s="28">
        <v>0.3</v>
      </c>
      <c r="F331" s="3" t="s">
        <v>20</v>
      </c>
      <c r="G331" s="3"/>
    </row>
    <row r="332" spans="2:7" ht="18.75" customHeight="1" x14ac:dyDescent="0.3">
      <c r="B332" s="57" t="s">
        <v>50</v>
      </c>
      <c r="C332" s="14">
        <f>C331*E331*C329</f>
        <v>120</v>
      </c>
      <c r="D332" s="100" t="s">
        <v>51</v>
      </c>
      <c r="E332" s="101"/>
      <c r="F332" s="3"/>
      <c r="G332" s="3"/>
    </row>
    <row r="333" spans="2:7" ht="18.75" customHeight="1" x14ac:dyDescent="0.3">
      <c r="B333" s="57" t="s">
        <v>15</v>
      </c>
      <c r="C333" s="13">
        <f>C331*E331*C330</f>
        <v>611.99999999999989</v>
      </c>
      <c r="D333" s="102" t="s">
        <v>48</v>
      </c>
      <c r="E333" s="102"/>
      <c r="F333" s="3" t="s">
        <v>25</v>
      </c>
      <c r="G333" s="3"/>
    </row>
    <row r="334" spans="2:7" ht="18.75" customHeight="1" x14ac:dyDescent="0.3">
      <c r="B334" s="58" t="s">
        <v>27</v>
      </c>
      <c r="C334" s="15">
        <f>C331*E331*C329*30/C328</f>
        <v>9</v>
      </c>
      <c r="D334" s="103" t="s">
        <v>49</v>
      </c>
      <c r="E334" s="104"/>
      <c r="F334" s="3"/>
      <c r="G334" s="3"/>
    </row>
    <row r="335" spans="2:7" ht="18.75" customHeight="1" x14ac:dyDescent="0.3">
      <c r="B335" s="54"/>
      <c r="C335" s="81"/>
      <c r="D335" s="10"/>
      <c r="E335" s="27"/>
      <c r="F335" s="3"/>
      <c r="G335" s="3"/>
    </row>
    <row r="336" spans="2:7" ht="18.75" customHeight="1" x14ac:dyDescent="0.3">
      <c r="B336" s="54"/>
      <c r="C336" s="81"/>
      <c r="D336" s="10"/>
      <c r="E336" s="27"/>
      <c r="F336" s="3"/>
      <c r="G336" s="3"/>
    </row>
    <row r="337" spans="2:7" ht="18.75" customHeight="1" x14ac:dyDescent="0.3">
      <c r="B337" s="54"/>
      <c r="C337" s="81"/>
      <c r="D337" s="10"/>
      <c r="E337" s="27"/>
      <c r="F337" s="3"/>
      <c r="G337" s="3"/>
    </row>
    <row r="338" spans="2:7" ht="18.75" customHeight="1" x14ac:dyDescent="0.3">
      <c r="B338" s="54"/>
      <c r="C338" s="81"/>
      <c r="D338" s="10"/>
      <c r="E338" s="27"/>
      <c r="F338" s="3"/>
      <c r="G338" s="3"/>
    </row>
    <row r="339" spans="2:7" ht="18.75" customHeight="1" x14ac:dyDescent="0.3">
      <c r="B339" s="54"/>
      <c r="C339" s="81"/>
      <c r="D339" s="10"/>
      <c r="E339" s="27"/>
      <c r="F339" s="3"/>
      <c r="G339" s="3"/>
    </row>
    <row r="340" spans="2:7" ht="18.75" customHeight="1" x14ac:dyDescent="0.3">
      <c r="B340" s="54"/>
      <c r="C340" s="81"/>
      <c r="D340" s="10"/>
      <c r="E340" s="27"/>
      <c r="F340" s="3"/>
      <c r="G340" s="3"/>
    </row>
    <row r="341" spans="2:7" ht="18.75" customHeight="1" x14ac:dyDescent="0.3">
      <c r="B341" s="54"/>
      <c r="C341" s="81"/>
      <c r="D341" s="10"/>
      <c r="E341" s="27"/>
      <c r="F341" s="3"/>
      <c r="G341" s="3"/>
    </row>
    <row r="342" spans="2:7" ht="18.75" customHeight="1" x14ac:dyDescent="0.3">
      <c r="B342" s="54"/>
      <c r="C342" s="81"/>
      <c r="D342" s="10"/>
      <c r="E342" s="27"/>
      <c r="F342" s="3"/>
      <c r="G342" s="3"/>
    </row>
    <row r="343" spans="2:7" ht="18.75" customHeight="1" x14ac:dyDescent="0.3">
      <c r="B343" s="54"/>
      <c r="C343" s="81"/>
      <c r="D343" s="10"/>
      <c r="E343" s="27"/>
      <c r="F343" s="3"/>
      <c r="G343" s="3"/>
    </row>
    <row r="344" spans="2:7" ht="18.75" customHeight="1" x14ac:dyDescent="0.3">
      <c r="B344" s="54"/>
      <c r="C344" s="81"/>
      <c r="D344" s="10"/>
      <c r="E344" s="27"/>
      <c r="F344" s="3"/>
      <c r="G344" s="3"/>
    </row>
    <row r="345" spans="2:7" ht="18.75" customHeight="1" x14ac:dyDescent="0.3">
      <c r="B345" s="54"/>
      <c r="C345" s="81"/>
      <c r="D345" s="10"/>
      <c r="E345" s="27"/>
      <c r="F345" s="3"/>
      <c r="G345" s="3"/>
    </row>
    <row r="346" spans="2:7" ht="18.75" customHeight="1" x14ac:dyDescent="0.3">
      <c r="B346" s="54"/>
      <c r="C346" s="81"/>
      <c r="D346" s="10"/>
      <c r="E346" s="27"/>
      <c r="F346" s="3"/>
      <c r="G346" s="3"/>
    </row>
    <row r="347" spans="2:7" ht="18.75" customHeight="1" x14ac:dyDescent="0.3">
      <c r="B347" s="54"/>
      <c r="C347" s="81"/>
      <c r="D347" s="10"/>
      <c r="E347" s="27"/>
      <c r="F347" s="3"/>
      <c r="G347" s="3"/>
    </row>
    <row r="348" spans="2:7" ht="18.75" customHeight="1" x14ac:dyDescent="0.3">
      <c r="B348" s="54"/>
      <c r="C348" s="81"/>
      <c r="D348" s="10"/>
      <c r="E348" s="27"/>
      <c r="F348" s="3"/>
      <c r="G348" s="3"/>
    </row>
    <row r="349" spans="2:7" ht="18.75" customHeight="1" x14ac:dyDescent="0.3">
      <c r="B349" s="54"/>
      <c r="C349" s="81"/>
      <c r="D349" s="10"/>
      <c r="E349" s="27"/>
      <c r="F349" s="3"/>
      <c r="G349" s="3"/>
    </row>
    <row r="350" spans="2:7" ht="18.75" customHeight="1" x14ac:dyDescent="0.3">
      <c r="B350" s="54"/>
      <c r="C350" s="81"/>
      <c r="D350" s="10"/>
      <c r="E350" s="27"/>
      <c r="F350" s="3"/>
      <c r="G350" s="3"/>
    </row>
    <row r="351" spans="2:7" ht="18.75" customHeight="1" x14ac:dyDescent="0.3">
      <c r="B351" s="54"/>
      <c r="C351" s="81"/>
      <c r="D351" s="10"/>
      <c r="E351" s="27"/>
      <c r="F351" s="3"/>
      <c r="G351" s="3"/>
    </row>
    <row r="352" spans="2:7" ht="18.75" customHeight="1" x14ac:dyDescent="0.3">
      <c r="B352" s="54"/>
      <c r="C352" s="81"/>
      <c r="D352" s="10"/>
      <c r="E352" s="27"/>
      <c r="F352" s="3"/>
      <c r="G352" s="3"/>
    </row>
    <row r="353" spans="2:7" ht="18.75" customHeight="1" x14ac:dyDescent="0.3">
      <c r="B353" s="54"/>
      <c r="C353" s="81"/>
      <c r="D353" s="10"/>
      <c r="E353" s="27"/>
      <c r="F353" s="3"/>
      <c r="G353" s="3"/>
    </row>
    <row r="354" spans="2:7" ht="18.75" customHeight="1" x14ac:dyDescent="0.3">
      <c r="B354" s="54"/>
      <c r="C354" s="81"/>
      <c r="D354" s="10"/>
      <c r="E354" s="27"/>
      <c r="F354" s="3"/>
      <c r="G354" s="3"/>
    </row>
    <row r="355" spans="2:7" ht="18.75" customHeight="1" x14ac:dyDescent="0.3">
      <c r="B355" s="54"/>
      <c r="C355" s="81"/>
      <c r="D355" s="10"/>
      <c r="E355" s="27"/>
      <c r="F355" s="3"/>
      <c r="G355" s="3"/>
    </row>
    <row r="356" spans="2:7" ht="18.75" customHeight="1" x14ac:dyDescent="0.3">
      <c r="B356" s="54"/>
      <c r="C356" s="81"/>
      <c r="D356" s="10"/>
      <c r="E356" s="27"/>
      <c r="F356" s="3"/>
      <c r="G356" s="3"/>
    </row>
    <row r="357" spans="2:7" ht="18.75" customHeight="1" x14ac:dyDescent="0.3">
      <c r="B357" s="54"/>
      <c r="C357" s="81"/>
      <c r="D357" s="10"/>
      <c r="E357" s="27"/>
      <c r="F357" s="3"/>
      <c r="G357" s="3"/>
    </row>
    <row r="358" spans="2:7" ht="18.75" customHeight="1" x14ac:dyDescent="0.3">
      <c r="B358" s="54"/>
      <c r="C358" s="81"/>
      <c r="D358" s="10"/>
      <c r="E358" s="27"/>
      <c r="F358" s="3"/>
      <c r="G358" s="3"/>
    </row>
    <row r="359" spans="2:7" ht="18.75" customHeight="1" x14ac:dyDescent="0.3">
      <c r="B359" s="54"/>
      <c r="C359" s="81"/>
      <c r="D359" s="10"/>
      <c r="E359" s="27"/>
      <c r="F359" s="3"/>
      <c r="G359" s="3"/>
    </row>
    <row r="360" spans="2:7" ht="18.75" customHeight="1" x14ac:dyDescent="0.3">
      <c r="B360" s="54"/>
      <c r="C360" s="81"/>
      <c r="D360" s="10"/>
      <c r="E360" s="27"/>
      <c r="F360" s="3"/>
      <c r="G360" s="3"/>
    </row>
    <row r="361" spans="2:7" ht="18.75" customHeight="1" x14ac:dyDescent="0.3">
      <c r="B361" s="54"/>
      <c r="C361" s="81"/>
      <c r="D361" s="10"/>
      <c r="E361" s="27"/>
      <c r="F361" s="3"/>
      <c r="G361" s="3"/>
    </row>
    <row r="362" spans="2:7" ht="18.75" customHeight="1" x14ac:dyDescent="0.3">
      <c r="B362" s="54"/>
      <c r="C362" s="81"/>
      <c r="D362" s="10"/>
      <c r="E362" s="27"/>
      <c r="F362" s="3"/>
      <c r="G362" s="3"/>
    </row>
    <row r="363" spans="2:7" ht="18.75" customHeight="1" x14ac:dyDescent="0.3">
      <c r="B363" s="54"/>
      <c r="C363" s="81"/>
      <c r="D363" s="10"/>
      <c r="E363" s="27"/>
      <c r="F363" s="3"/>
      <c r="G363" s="3"/>
    </row>
    <row r="364" spans="2:7" ht="18.75" customHeight="1" x14ac:dyDescent="0.3">
      <c r="B364" s="54"/>
      <c r="C364" s="81"/>
      <c r="D364" s="10"/>
      <c r="E364" s="27"/>
      <c r="F364" s="3"/>
      <c r="G364" s="3"/>
    </row>
    <row r="365" spans="2:7" ht="18.75" customHeight="1" x14ac:dyDescent="0.3">
      <c r="B365" s="54"/>
      <c r="C365" s="81"/>
      <c r="D365" s="10"/>
      <c r="E365" s="27"/>
      <c r="F365" s="3"/>
      <c r="G365" s="3"/>
    </row>
    <row r="366" spans="2:7" ht="18.75" customHeight="1" x14ac:dyDescent="0.3">
      <c r="B366" s="54"/>
      <c r="C366" s="81"/>
      <c r="D366" s="10"/>
      <c r="E366" s="27"/>
      <c r="F366" s="3"/>
      <c r="G366" s="3"/>
    </row>
    <row r="367" spans="2:7" ht="18.75" customHeight="1" x14ac:dyDescent="0.3">
      <c r="B367" s="54"/>
      <c r="C367" s="81"/>
      <c r="D367" s="10"/>
      <c r="E367" s="27"/>
      <c r="F367" s="3"/>
      <c r="G367" s="3"/>
    </row>
    <row r="368" spans="2:7" ht="18.75" customHeight="1" x14ac:dyDescent="0.3">
      <c r="B368" s="54"/>
      <c r="C368" s="81"/>
      <c r="D368" s="10"/>
      <c r="E368" s="27"/>
      <c r="F368" s="3"/>
      <c r="G368" s="3"/>
    </row>
    <row r="369" spans="2:7" ht="18.75" customHeight="1" x14ac:dyDescent="0.3">
      <c r="B369" s="54"/>
      <c r="C369" s="81"/>
      <c r="D369" s="10"/>
      <c r="E369" s="27"/>
      <c r="F369" s="3"/>
      <c r="G369" s="3"/>
    </row>
    <row r="370" spans="2:7" ht="18.75" customHeight="1" x14ac:dyDescent="0.3">
      <c r="B370" s="54"/>
      <c r="C370" s="81"/>
      <c r="D370" s="10"/>
      <c r="E370" s="27"/>
      <c r="F370" s="3"/>
      <c r="G370" s="3"/>
    </row>
    <row r="371" spans="2:7" ht="18.75" customHeight="1" x14ac:dyDescent="0.3">
      <c r="B371" s="54"/>
      <c r="C371" s="81"/>
      <c r="D371" s="10"/>
      <c r="E371" s="27"/>
      <c r="F371" s="3"/>
      <c r="G371" s="3"/>
    </row>
    <row r="372" spans="2:7" ht="18.75" customHeight="1" x14ac:dyDescent="0.3">
      <c r="B372" s="54"/>
      <c r="C372" s="81"/>
      <c r="D372" s="10"/>
      <c r="E372" s="27"/>
      <c r="F372" s="3"/>
      <c r="G372" s="3"/>
    </row>
    <row r="373" spans="2:7" ht="18.75" customHeight="1" x14ac:dyDescent="0.3">
      <c r="B373" s="54"/>
      <c r="C373" s="81"/>
      <c r="D373" s="10"/>
      <c r="E373" s="27"/>
      <c r="F373" s="3"/>
      <c r="G373" s="3"/>
    </row>
    <row r="374" spans="2:7" ht="18.75" customHeight="1" x14ac:dyDescent="0.3">
      <c r="B374" s="54"/>
      <c r="C374" s="81"/>
      <c r="D374" s="10"/>
      <c r="E374" s="27"/>
      <c r="F374" s="3"/>
      <c r="G374" s="3"/>
    </row>
    <row r="375" spans="2:7" ht="18.75" customHeight="1" x14ac:dyDescent="0.3">
      <c r="B375" s="54"/>
      <c r="C375" s="81"/>
      <c r="D375" s="10"/>
      <c r="E375" s="27"/>
      <c r="F375" s="3"/>
      <c r="G375" s="3"/>
    </row>
    <row r="376" spans="2:7" ht="18.75" customHeight="1" x14ac:dyDescent="0.3">
      <c r="B376" s="54"/>
      <c r="C376" s="81"/>
      <c r="D376" s="10"/>
      <c r="E376" s="27"/>
      <c r="F376" s="3"/>
      <c r="G376" s="3"/>
    </row>
    <row r="377" spans="2:7" ht="18.75" customHeight="1" x14ac:dyDescent="0.3">
      <c r="B377" s="54"/>
      <c r="C377" s="81"/>
      <c r="D377" s="10"/>
      <c r="E377" s="27"/>
      <c r="F377" s="3"/>
      <c r="G377" s="3"/>
    </row>
    <row r="378" spans="2:7" ht="18.75" customHeight="1" x14ac:dyDescent="0.3">
      <c r="B378" s="54"/>
      <c r="C378" s="81"/>
      <c r="D378" s="10"/>
      <c r="E378" s="27"/>
      <c r="F378" s="3"/>
      <c r="G378" s="3"/>
    </row>
    <row r="379" spans="2:7" ht="18.75" customHeight="1" x14ac:dyDescent="0.3">
      <c r="B379" s="54"/>
      <c r="C379" s="81"/>
      <c r="D379" s="10"/>
      <c r="E379" s="27"/>
      <c r="F379" s="3"/>
      <c r="G379" s="3"/>
    </row>
    <row r="380" spans="2:7" ht="18.75" customHeight="1" x14ac:dyDescent="0.3">
      <c r="B380" s="54"/>
      <c r="C380" s="81"/>
      <c r="D380" s="10"/>
      <c r="E380" s="27"/>
      <c r="F380" s="3"/>
      <c r="G380" s="3"/>
    </row>
    <row r="381" spans="2:7" ht="18.75" customHeight="1" x14ac:dyDescent="0.3">
      <c r="B381" s="54"/>
      <c r="C381" s="81"/>
      <c r="D381" s="10"/>
      <c r="E381" s="27"/>
      <c r="F381" s="3"/>
      <c r="G381" s="3"/>
    </row>
    <row r="382" spans="2:7" ht="18.75" customHeight="1" x14ac:dyDescent="0.3">
      <c r="B382" s="54"/>
      <c r="C382" s="81"/>
      <c r="D382" s="10"/>
      <c r="E382" s="27"/>
      <c r="F382" s="3"/>
      <c r="G382" s="3"/>
    </row>
    <row r="383" spans="2:7" ht="18.75" customHeight="1" x14ac:dyDescent="0.3">
      <c r="B383" s="54"/>
      <c r="C383" s="81"/>
      <c r="D383" s="10"/>
      <c r="E383" s="27"/>
      <c r="F383" s="3"/>
      <c r="G383" s="3"/>
    </row>
    <row r="384" spans="2:7" ht="18.75" customHeight="1" x14ac:dyDescent="0.3">
      <c r="B384" s="54"/>
      <c r="C384" s="81"/>
      <c r="D384" s="10"/>
      <c r="E384" s="27"/>
      <c r="F384" s="3"/>
      <c r="G384" s="3"/>
    </row>
    <row r="385" spans="2:7" ht="18.75" customHeight="1" x14ac:dyDescent="0.3">
      <c r="B385" s="54"/>
      <c r="C385" s="81"/>
      <c r="D385" s="10"/>
      <c r="E385" s="27"/>
      <c r="F385" s="3"/>
      <c r="G385" s="3"/>
    </row>
    <row r="386" spans="2:7" ht="18.75" customHeight="1" x14ac:dyDescent="0.3">
      <c r="B386" s="54"/>
      <c r="C386" s="81"/>
      <c r="D386" s="10"/>
      <c r="E386" s="27"/>
      <c r="F386" s="3"/>
      <c r="G386" s="3"/>
    </row>
    <row r="387" spans="2:7" ht="18.75" customHeight="1" x14ac:dyDescent="0.3">
      <c r="B387" s="54"/>
      <c r="C387" s="81"/>
      <c r="D387" s="10"/>
      <c r="E387" s="27"/>
      <c r="F387" s="3"/>
      <c r="G387" s="3"/>
    </row>
    <row r="388" spans="2:7" ht="18.75" customHeight="1" x14ac:dyDescent="0.3">
      <c r="B388" s="54"/>
      <c r="C388" s="81"/>
      <c r="D388" s="10"/>
      <c r="E388" s="27"/>
      <c r="F388" s="3"/>
      <c r="G388" s="3"/>
    </row>
    <row r="389" spans="2:7" ht="18.75" customHeight="1" x14ac:dyDescent="0.3">
      <c r="B389" s="54"/>
      <c r="C389" s="81"/>
      <c r="D389" s="10"/>
      <c r="E389" s="27"/>
      <c r="F389" s="3"/>
      <c r="G389" s="3"/>
    </row>
    <row r="390" spans="2:7" ht="18.75" customHeight="1" x14ac:dyDescent="0.3">
      <c r="B390" s="54"/>
      <c r="C390" s="81"/>
      <c r="D390" s="10"/>
      <c r="E390" s="27"/>
      <c r="F390" s="3"/>
      <c r="G390" s="3"/>
    </row>
    <row r="391" spans="2:7" ht="18.75" customHeight="1" x14ac:dyDescent="0.3">
      <c r="B391" s="54"/>
      <c r="C391" s="81"/>
      <c r="D391" s="10"/>
      <c r="E391" s="27"/>
      <c r="F391" s="3"/>
      <c r="G391" s="3"/>
    </row>
    <row r="392" spans="2:7" ht="18.75" customHeight="1" x14ac:dyDescent="0.3">
      <c r="B392" s="54"/>
      <c r="C392" s="81"/>
      <c r="D392" s="10"/>
      <c r="E392" s="27"/>
      <c r="F392" s="3"/>
      <c r="G392" s="3"/>
    </row>
    <row r="393" spans="2:7" ht="18.75" customHeight="1" x14ac:dyDescent="0.3">
      <c r="B393" s="54"/>
      <c r="C393" s="81"/>
      <c r="D393" s="10"/>
      <c r="E393" s="27"/>
      <c r="F393" s="3"/>
      <c r="G393" s="3"/>
    </row>
    <row r="394" spans="2:7" ht="18.75" customHeight="1" x14ac:dyDescent="0.3">
      <c r="B394" s="54"/>
      <c r="C394" s="81"/>
      <c r="D394" s="10"/>
      <c r="E394" s="27"/>
      <c r="F394" s="3"/>
      <c r="G394" s="3"/>
    </row>
    <row r="395" spans="2:7" ht="18.75" customHeight="1" x14ac:dyDescent="0.3">
      <c r="B395" s="54"/>
      <c r="C395" s="81"/>
      <c r="D395" s="10"/>
      <c r="E395" s="27"/>
      <c r="F395" s="3"/>
      <c r="G395" s="3"/>
    </row>
    <row r="396" spans="2:7" ht="18.75" customHeight="1" x14ac:dyDescent="0.3">
      <c r="B396" s="54"/>
      <c r="C396" s="81"/>
      <c r="D396" s="10"/>
      <c r="E396" s="27"/>
      <c r="F396" s="3"/>
      <c r="G396" s="3"/>
    </row>
    <row r="397" spans="2:7" ht="18.75" customHeight="1" x14ac:dyDescent="0.3">
      <c r="B397" s="54"/>
      <c r="C397" s="81"/>
      <c r="D397" s="10"/>
      <c r="E397" s="27"/>
      <c r="F397" s="3"/>
      <c r="G397" s="3"/>
    </row>
    <row r="398" spans="2:7" ht="18.75" customHeight="1" x14ac:dyDescent="0.3">
      <c r="B398" s="54"/>
      <c r="C398" s="81"/>
      <c r="D398" s="10"/>
      <c r="E398" s="27"/>
      <c r="F398" s="3"/>
      <c r="G398" s="3"/>
    </row>
    <row r="399" spans="2:7" ht="18.75" customHeight="1" x14ac:dyDescent="0.3">
      <c r="B399" s="54"/>
      <c r="C399" s="81"/>
      <c r="D399" s="10"/>
      <c r="E399" s="27"/>
      <c r="F399" s="3"/>
      <c r="G399" s="3"/>
    </row>
    <row r="400" spans="2:7" ht="18.75" customHeight="1" x14ac:dyDescent="0.3">
      <c r="B400" s="54"/>
      <c r="C400" s="81"/>
      <c r="D400" s="10"/>
      <c r="E400" s="27"/>
      <c r="F400" s="3"/>
      <c r="G400" s="3"/>
    </row>
    <row r="401" spans="2:7" ht="18.75" customHeight="1" x14ac:dyDescent="0.3">
      <c r="B401" s="54"/>
      <c r="C401" s="81"/>
      <c r="D401" s="10"/>
      <c r="E401" s="27"/>
      <c r="F401" s="3"/>
      <c r="G401" s="3"/>
    </row>
    <row r="402" spans="2:7" ht="18.75" customHeight="1" x14ac:dyDescent="0.3">
      <c r="B402" s="54"/>
      <c r="C402" s="81"/>
      <c r="D402" s="10"/>
      <c r="E402" s="27"/>
      <c r="F402" s="3"/>
      <c r="G402" s="3"/>
    </row>
    <row r="403" spans="2:7" ht="18.75" customHeight="1" x14ac:dyDescent="0.3">
      <c r="B403" s="54"/>
      <c r="C403" s="81"/>
      <c r="D403" s="10"/>
      <c r="E403" s="27"/>
      <c r="F403" s="3"/>
      <c r="G403" s="3"/>
    </row>
    <row r="404" spans="2:7" ht="18.75" customHeight="1" x14ac:dyDescent="0.3">
      <c r="B404" s="54"/>
      <c r="C404" s="81"/>
      <c r="D404" s="10"/>
      <c r="E404" s="27"/>
      <c r="F404" s="3"/>
      <c r="G404" s="3"/>
    </row>
    <row r="405" spans="2:7" ht="18.75" customHeight="1" x14ac:dyDescent="0.3">
      <c r="B405" s="54"/>
      <c r="C405" s="81"/>
      <c r="D405" s="10"/>
      <c r="E405" s="27"/>
      <c r="F405" s="3"/>
      <c r="G405" s="3"/>
    </row>
    <row r="406" spans="2:7" ht="18.75" customHeight="1" x14ac:dyDescent="0.3">
      <c r="B406" s="54"/>
      <c r="C406" s="81"/>
      <c r="D406" s="10"/>
      <c r="E406" s="27"/>
      <c r="F406" s="3"/>
      <c r="G406" s="3"/>
    </row>
    <row r="407" spans="2:7" ht="18.75" customHeight="1" x14ac:dyDescent="0.3">
      <c r="B407" s="54"/>
      <c r="C407" s="81"/>
      <c r="D407" s="10"/>
      <c r="E407" s="27"/>
      <c r="F407" s="3"/>
      <c r="G407" s="3"/>
    </row>
    <row r="408" spans="2:7" ht="18.75" customHeight="1" x14ac:dyDescent="0.3">
      <c r="B408" s="54"/>
      <c r="C408" s="81"/>
      <c r="D408" s="10"/>
      <c r="E408" s="27"/>
      <c r="F408" s="3"/>
      <c r="G408" s="3"/>
    </row>
    <row r="409" spans="2:7" ht="18.75" customHeight="1" x14ac:dyDescent="0.3">
      <c r="B409" s="54"/>
      <c r="C409" s="81"/>
      <c r="D409" s="10"/>
      <c r="E409" s="27"/>
      <c r="F409" s="3"/>
      <c r="G409" s="3"/>
    </row>
    <row r="410" spans="2:7" ht="18.75" customHeight="1" x14ac:dyDescent="0.3">
      <c r="B410" s="54"/>
      <c r="C410" s="81"/>
      <c r="D410" s="10"/>
      <c r="E410" s="27"/>
      <c r="F410" s="3"/>
      <c r="G410" s="3"/>
    </row>
    <row r="411" spans="2:7" ht="18.75" customHeight="1" x14ac:dyDescent="0.3">
      <c r="B411" s="54"/>
      <c r="C411" s="81"/>
      <c r="D411" s="10"/>
      <c r="E411" s="27"/>
      <c r="F411" s="3"/>
      <c r="G411" s="3"/>
    </row>
    <row r="412" spans="2:7" ht="18.75" customHeight="1" x14ac:dyDescent="0.3">
      <c r="B412" s="54"/>
      <c r="C412" s="81"/>
      <c r="D412" s="10"/>
      <c r="E412" s="27"/>
      <c r="F412" s="3"/>
      <c r="G412" s="3"/>
    </row>
    <row r="413" spans="2:7" ht="18.75" customHeight="1" x14ac:dyDescent="0.3">
      <c r="B413" s="54"/>
      <c r="C413" s="81"/>
      <c r="D413" s="10"/>
      <c r="E413" s="27"/>
      <c r="F413" s="3"/>
      <c r="G413" s="3"/>
    </row>
    <row r="414" spans="2:7" ht="18.75" customHeight="1" x14ac:dyDescent="0.3">
      <c r="B414" s="54"/>
      <c r="C414" s="81"/>
      <c r="D414" s="10"/>
      <c r="E414" s="27"/>
      <c r="F414" s="3"/>
      <c r="G414" s="3"/>
    </row>
    <row r="415" spans="2:7" ht="18.75" customHeight="1" x14ac:dyDescent="0.3">
      <c r="B415" s="54"/>
      <c r="C415" s="81"/>
      <c r="D415" s="10"/>
      <c r="E415" s="27"/>
      <c r="F415" s="3"/>
      <c r="G415" s="3"/>
    </row>
    <row r="416" spans="2:7" ht="18.75" customHeight="1" x14ac:dyDescent="0.3">
      <c r="B416" s="54"/>
      <c r="C416" s="81"/>
      <c r="D416" s="10"/>
      <c r="E416" s="27"/>
      <c r="F416" s="3"/>
      <c r="G416" s="3"/>
    </row>
    <row r="417" spans="2:7" ht="18.75" customHeight="1" x14ac:dyDescent="0.3">
      <c r="B417" s="54"/>
      <c r="C417" s="81"/>
      <c r="D417" s="10"/>
      <c r="E417" s="27"/>
      <c r="F417" s="3"/>
      <c r="G417" s="3"/>
    </row>
    <row r="418" spans="2:7" ht="18.75" customHeight="1" x14ac:dyDescent="0.3">
      <c r="B418" s="54"/>
      <c r="C418" s="81"/>
      <c r="D418" s="10"/>
      <c r="E418" s="27"/>
      <c r="F418" s="3"/>
      <c r="G418" s="3"/>
    </row>
    <row r="419" spans="2:7" ht="18.75" customHeight="1" x14ac:dyDescent="0.3">
      <c r="B419" s="54"/>
      <c r="C419" s="81"/>
      <c r="D419" s="10"/>
      <c r="E419" s="27"/>
      <c r="F419" s="3"/>
      <c r="G419" s="3"/>
    </row>
    <row r="420" spans="2:7" ht="18.75" customHeight="1" x14ac:dyDescent="0.3">
      <c r="B420" s="54"/>
      <c r="C420" s="81"/>
      <c r="D420" s="10"/>
      <c r="E420" s="27"/>
      <c r="F420" s="3"/>
      <c r="G420" s="3"/>
    </row>
    <row r="421" spans="2:7" ht="18.75" customHeight="1" x14ac:dyDescent="0.3">
      <c r="B421" s="54"/>
      <c r="C421" s="81"/>
      <c r="D421" s="10"/>
      <c r="E421" s="27"/>
      <c r="F421" s="3"/>
      <c r="G421" s="3"/>
    </row>
    <row r="422" spans="2:7" ht="18.75" customHeight="1" x14ac:dyDescent="0.3">
      <c r="B422" s="54"/>
      <c r="C422" s="81"/>
      <c r="D422" s="10"/>
      <c r="E422" s="27"/>
      <c r="F422" s="3"/>
      <c r="G422" s="3"/>
    </row>
    <row r="423" spans="2:7" ht="18.75" customHeight="1" x14ac:dyDescent="0.3">
      <c r="B423" s="54"/>
      <c r="C423" s="81"/>
      <c r="D423" s="10"/>
      <c r="E423" s="27"/>
      <c r="F423" s="3"/>
      <c r="G423" s="3"/>
    </row>
    <row r="424" spans="2:7" ht="18.75" customHeight="1" x14ac:dyDescent="0.3">
      <c r="B424" s="54"/>
      <c r="C424" s="81"/>
      <c r="D424" s="10"/>
      <c r="E424" s="27"/>
      <c r="F424" s="3"/>
      <c r="G424" s="3"/>
    </row>
    <row r="425" spans="2:7" ht="18.75" customHeight="1" x14ac:dyDescent="0.3">
      <c r="B425" s="54"/>
      <c r="C425" s="81"/>
      <c r="D425" s="10"/>
      <c r="E425" s="27"/>
      <c r="F425" s="3"/>
      <c r="G425" s="3"/>
    </row>
    <row r="426" spans="2:7" ht="18.75" customHeight="1" x14ac:dyDescent="0.3">
      <c r="B426" s="54"/>
      <c r="C426" s="81"/>
      <c r="D426" s="10"/>
      <c r="E426" s="27"/>
      <c r="F426" s="3"/>
      <c r="G426" s="3"/>
    </row>
    <row r="427" spans="2:7" ht="18.75" customHeight="1" x14ac:dyDescent="0.3">
      <c r="B427" s="54"/>
      <c r="C427" s="81"/>
      <c r="D427" s="10"/>
      <c r="E427" s="27"/>
      <c r="F427" s="3"/>
      <c r="G427" s="3"/>
    </row>
    <row r="428" spans="2:7" ht="18.75" customHeight="1" x14ac:dyDescent="0.3">
      <c r="B428" s="54"/>
      <c r="C428" s="81"/>
      <c r="D428" s="10"/>
      <c r="E428" s="27"/>
      <c r="F428" s="3"/>
      <c r="G428" s="3"/>
    </row>
    <row r="429" spans="2:7" ht="18.75" customHeight="1" x14ac:dyDescent="0.3">
      <c r="B429" s="54"/>
      <c r="C429" s="81"/>
      <c r="D429" s="10"/>
      <c r="E429" s="27"/>
      <c r="F429" s="3"/>
      <c r="G429" s="3"/>
    </row>
    <row r="430" spans="2:7" ht="18.75" customHeight="1" x14ac:dyDescent="0.3">
      <c r="B430" s="54"/>
      <c r="C430" s="81"/>
      <c r="D430" s="10"/>
      <c r="E430" s="27"/>
      <c r="F430" s="3"/>
      <c r="G430" s="3"/>
    </row>
    <row r="431" spans="2:7" ht="18.75" customHeight="1" x14ac:dyDescent="0.3">
      <c r="B431" s="54"/>
      <c r="C431" s="81"/>
      <c r="D431" s="10"/>
      <c r="E431" s="27"/>
      <c r="F431" s="3"/>
      <c r="G431" s="3"/>
    </row>
    <row r="432" spans="2:7" ht="18.75" customHeight="1" x14ac:dyDescent="0.3">
      <c r="B432" s="54"/>
      <c r="C432" s="81"/>
      <c r="D432" s="10"/>
      <c r="E432" s="27"/>
      <c r="F432" s="3"/>
      <c r="G432" s="3"/>
    </row>
    <row r="433" spans="2:7" ht="18.75" customHeight="1" x14ac:dyDescent="0.3">
      <c r="B433" s="54"/>
      <c r="C433" s="81"/>
      <c r="D433" s="10"/>
      <c r="E433" s="27"/>
      <c r="F433" s="3"/>
      <c r="G433" s="3"/>
    </row>
    <row r="434" spans="2:7" ht="18.75" customHeight="1" x14ac:dyDescent="0.3">
      <c r="B434" s="54"/>
      <c r="C434" s="81"/>
      <c r="D434" s="10"/>
      <c r="E434" s="27"/>
      <c r="F434" s="3"/>
      <c r="G434" s="3"/>
    </row>
    <row r="435" spans="2:7" ht="18.75" customHeight="1" x14ac:dyDescent="0.3">
      <c r="B435" s="54"/>
      <c r="C435" s="81"/>
      <c r="D435" s="10"/>
      <c r="E435" s="27"/>
      <c r="F435" s="3"/>
      <c r="G435" s="3"/>
    </row>
    <row r="436" spans="2:7" ht="18.75" customHeight="1" x14ac:dyDescent="0.3">
      <c r="B436" s="54"/>
      <c r="C436" s="81"/>
      <c r="D436" s="10"/>
      <c r="E436" s="27"/>
      <c r="F436" s="3"/>
      <c r="G436" s="3"/>
    </row>
    <row r="437" spans="2:7" ht="18.75" customHeight="1" x14ac:dyDescent="0.3">
      <c r="B437" s="54"/>
      <c r="C437" s="81"/>
      <c r="D437" s="10"/>
      <c r="E437" s="27"/>
      <c r="F437" s="3"/>
      <c r="G437" s="3"/>
    </row>
  </sheetData>
  <sheetProtection password="E499" sheet="1"/>
  <mergeCells count="227">
    <mergeCell ref="H154:K154"/>
    <mergeCell ref="B175:E175"/>
    <mergeCell ref="H176:K176"/>
    <mergeCell ref="D177:E177"/>
    <mergeCell ref="D168:E168"/>
    <mergeCell ref="D167:E167"/>
    <mergeCell ref="B159:E159"/>
    <mergeCell ref="C160:E160"/>
    <mergeCell ref="D157:E157"/>
    <mergeCell ref="D163:E163"/>
    <mergeCell ref="D164:E164"/>
    <mergeCell ref="D165:E165"/>
    <mergeCell ref="D166:E166"/>
    <mergeCell ref="D122:E122"/>
    <mergeCell ref="D155:E155"/>
    <mergeCell ref="D123:E123"/>
    <mergeCell ref="D142:E142"/>
    <mergeCell ref="D143:E143"/>
    <mergeCell ref="D144:E144"/>
    <mergeCell ref="B153:E153"/>
    <mergeCell ref="D145:E145"/>
    <mergeCell ref="D146:E146"/>
    <mergeCell ref="D147:E147"/>
    <mergeCell ref="H132:K132"/>
    <mergeCell ref="D133:E133"/>
    <mergeCell ref="D134:E134"/>
    <mergeCell ref="D135:E135"/>
    <mergeCell ref="B137:E137"/>
    <mergeCell ref="D323:E323"/>
    <mergeCell ref="D324:E324"/>
    <mergeCell ref="D320:E320"/>
    <mergeCell ref="D315:E315"/>
    <mergeCell ref="D318:E318"/>
    <mergeCell ref="D319:E319"/>
    <mergeCell ref="D329:E329"/>
    <mergeCell ref="D330:E330"/>
    <mergeCell ref="D332:E332"/>
    <mergeCell ref="D333:E333"/>
    <mergeCell ref="D126:E126"/>
    <mergeCell ref="D124:E124"/>
    <mergeCell ref="D316:E316"/>
    <mergeCell ref="D322:E322"/>
    <mergeCell ref="D156:E156"/>
    <mergeCell ref="D148:E148"/>
    <mergeCell ref="B3:E3"/>
    <mergeCell ref="B2:E2"/>
    <mergeCell ref="D77:E77"/>
    <mergeCell ref="D78:E78"/>
    <mergeCell ref="D79:E79"/>
    <mergeCell ref="D80:E80"/>
    <mergeCell ref="D57:E57"/>
    <mergeCell ref="D58:E58"/>
    <mergeCell ref="D56:E56"/>
    <mergeCell ref="D59:E59"/>
    <mergeCell ref="B93:E93"/>
    <mergeCell ref="C94:E94"/>
    <mergeCell ref="D97:E97"/>
    <mergeCell ref="D98:E98"/>
    <mergeCell ref="D334:E334"/>
    <mergeCell ref="C138:E138"/>
    <mergeCell ref="D141:E141"/>
    <mergeCell ref="D327:E327"/>
    <mergeCell ref="D328:E328"/>
    <mergeCell ref="B131:E131"/>
    <mergeCell ref="D82:E82"/>
    <mergeCell ref="H88:K88"/>
    <mergeCell ref="D89:E89"/>
    <mergeCell ref="D90:E90"/>
    <mergeCell ref="D81:E81"/>
    <mergeCell ref="B49:E49"/>
    <mergeCell ref="C50:E50"/>
    <mergeCell ref="D53:E53"/>
    <mergeCell ref="D54:E54"/>
    <mergeCell ref="D55:E55"/>
    <mergeCell ref="D60:E60"/>
    <mergeCell ref="B65:E65"/>
    <mergeCell ref="H66:K66"/>
    <mergeCell ref="D67:E67"/>
    <mergeCell ref="D68:E68"/>
    <mergeCell ref="D125:E125"/>
    <mergeCell ref="D69:E69"/>
    <mergeCell ref="B71:E71"/>
    <mergeCell ref="C72:E72"/>
    <mergeCell ref="D75:E75"/>
    <mergeCell ref="D76:E76"/>
    <mergeCell ref="B87:E87"/>
    <mergeCell ref="D91:E91"/>
    <mergeCell ref="D121:E121"/>
    <mergeCell ref="B5:E5"/>
    <mergeCell ref="C6:E6"/>
    <mergeCell ref="D9:E9"/>
    <mergeCell ref="D10:E10"/>
    <mergeCell ref="D11:E11"/>
    <mergeCell ref="D12:E12"/>
    <mergeCell ref="D13:E13"/>
    <mergeCell ref="D14:E14"/>
    <mergeCell ref="D15:E15"/>
    <mergeCell ref="D16:E16"/>
    <mergeCell ref="B21:E21"/>
    <mergeCell ref="H22:K22"/>
    <mergeCell ref="D23:E23"/>
    <mergeCell ref="D24:E24"/>
    <mergeCell ref="D25:E25"/>
    <mergeCell ref="B27:E27"/>
    <mergeCell ref="C28:E28"/>
    <mergeCell ref="D31:E31"/>
    <mergeCell ref="H44:K44"/>
    <mergeCell ref="D45:E45"/>
    <mergeCell ref="D46:E46"/>
    <mergeCell ref="D47:E47"/>
    <mergeCell ref="D32:E32"/>
    <mergeCell ref="D33:E33"/>
    <mergeCell ref="D34:E34"/>
    <mergeCell ref="D35:E35"/>
    <mergeCell ref="D36:E36"/>
    <mergeCell ref="D37:E37"/>
    <mergeCell ref="D169:E169"/>
    <mergeCell ref="D170:E170"/>
    <mergeCell ref="D178:E178"/>
    <mergeCell ref="D179:E179"/>
    <mergeCell ref="D38:E38"/>
    <mergeCell ref="B43:E43"/>
    <mergeCell ref="B115:E115"/>
    <mergeCell ref="C116:E116"/>
    <mergeCell ref="D119:E119"/>
    <mergeCell ref="D120:E120"/>
    <mergeCell ref="D188:E188"/>
    <mergeCell ref="D192:E192"/>
    <mergeCell ref="B197:E197"/>
    <mergeCell ref="H198:K198"/>
    <mergeCell ref="B181:E181"/>
    <mergeCell ref="C182:E182"/>
    <mergeCell ref="D185:E185"/>
    <mergeCell ref="D186:E186"/>
    <mergeCell ref="D187:E187"/>
    <mergeCell ref="D189:E189"/>
    <mergeCell ref="D190:E190"/>
    <mergeCell ref="D191:E191"/>
    <mergeCell ref="D199:E199"/>
    <mergeCell ref="D200:E200"/>
    <mergeCell ref="D201:E201"/>
    <mergeCell ref="B291:E291"/>
    <mergeCell ref="D213:E213"/>
    <mergeCell ref="D214:E214"/>
    <mergeCell ref="B219:E219"/>
    <mergeCell ref="D229:E229"/>
    <mergeCell ref="C292:E292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B307:E307"/>
    <mergeCell ref="H308:K308"/>
    <mergeCell ref="D309:E309"/>
    <mergeCell ref="D310:E310"/>
    <mergeCell ref="D311:E311"/>
    <mergeCell ref="B203:E203"/>
    <mergeCell ref="C204:E204"/>
    <mergeCell ref="D207:E207"/>
    <mergeCell ref="D208:E208"/>
    <mergeCell ref="D209:E209"/>
    <mergeCell ref="D210:E210"/>
    <mergeCell ref="D211:E211"/>
    <mergeCell ref="D212:E212"/>
    <mergeCell ref="H220:K220"/>
    <mergeCell ref="D221:E221"/>
    <mergeCell ref="D222:E222"/>
    <mergeCell ref="D223:E223"/>
    <mergeCell ref="B225:E225"/>
    <mergeCell ref="C226:E226"/>
    <mergeCell ref="D230:E230"/>
    <mergeCell ref="D231:E231"/>
    <mergeCell ref="D232:E232"/>
    <mergeCell ref="D233:E233"/>
    <mergeCell ref="D234:E234"/>
    <mergeCell ref="D235:E235"/>
    <mergeCell ref="D236:E236"/>
    <mergeCell ref="B241:E241"/>
    <mergeCell ref="H242:K242"/>
    <mergeCell ref="D243:E243"/>
    <mergeCell ref="D244:E244"/>
    <mergeCell ref="D245:E245"/>
    <mergeCell ref="H264:K264"/>
    <mergeCell ref="B247:E247"/>
    <mergeCell ref="C248:E248"/>
    <mergeCell ref="D251:E251"/>
    <mergeCell ref="D252:E252"/>
    <mergeCell ref="D253:E253"/>
    <mergeCell ref="D254:E254"/>
    <mergeCell ref="C270:E270"/>
    <mergeCell ref="D273:E273"/>
    <mergeCell ref="D255:E255"/>
    <mergeCell ref="D256:E256"/>
    <mergeCell ref="D257:E257"/>
    <mergeCell ref="D258:E258"/>
    <mergeCell ref="B263:E263"/>
    <mergeCell ref="D289:E289"/>
    <mergeCell ref="D274:E274"/>
    <mergeCell ref="D275:E275"/>
    <mergeCell ref="D276:E276"/>
    <mergeCell ref="D277:E277"/>
    <mergeCell ref="D278:E278"/>
    <mergeCell ref="D279:E279"/>
    <mergeCell ref="D104:E104"/>
    <mergeCell ref="D280:E280"/>
    <mergeCell ref="B285:E285"/>
    <mergeCell ref="H286:K286"/>
    <mergeCell ref="D287:E287"/>
    <mergeCell ref="D288:E288"/>
    <mergeCell ref="D265:E265"/>
    <mergeCell ref="D266:E266"/>
    <mergeCell ref="D267:E267"/>
    <mergeCell ref="B269:E269"/>
    <mergeCell ref="B109:E109"/>
    <mergeCell ref="H110:K110"/>
    <mergeCell ref="D111:E111"/>
    <mergeCell ref="D112:E112"/>
    <mergeCell ref="D113:E113"/>
    <mergeCell ref="D99:E99"/>
    <mergeCell ref="D100:E100"/>
    <mergeCell ref="D101:E101"/>
    <mergeCell ref="D102:E102"/>
    <mergeCell ref="D103:E103"/>
  </mergeCell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Tıbbi Mama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 çetiner</dc:creator>
  <cp:lastModifiedBy>Entegma</cp:lastModifiedBy>
  <dcterms:created xsi:type="dcterms:W3CDTF">2014-03-07T21:34:57Z</dcterms:created>
  <dcterms:modified xsi:type="dcterms:W3CDTF">2021-02-21T22:04:05Z</dcterms:modified>
</cp:coreProperties>
</file>